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ad.ucl.ac.uk\homee\ucapnye\DesktopSettings\Desktop\Award letters\"/>
    </mc:Choice>
  </mc:AlternateContent>
  <xr:revisionPtr revIDLastSave="0" documentId="13_ncr:1_{358D1475-A2B8-4E7D-8167-08433AEDFD5B}" xr6:coauthVersionLast="47" xr6:coauthVersionMax="47" xr10:uidLastSave="{00000000-0000-0000-0000-000000000000}"/>
  <workbookProtection workbookAlgorithmName="SHA-512" workbookHashValue="kvblnkPGAaYGCqQJ8QGXdlZHBREkYhy4j25CDEPShpRmPdzld8CvlEDHCO31I6PjTTOCLDIjjrTZAM650YpWig==" workbookSaltValue="Ev9lL1j1pTiqi6rwgo2jKw==" workbookSpinCount="100000" lockStructure="1"/>
  <bookViews>
    <workbookView xWindow="32160" yWindow="3360" windowWidth="21600" windowHeight="11055" xr2:uid="{00000000-000D-0000-FFFF-FFFF00000000}"/>
  </bookViews>
  <sheets>
    <sheet name="Completion Guidance" sheetId="5" r:id="rId1"/>
    <sheet name="Institution &amp; Organisations" sheetId="4" r:id="rId2"/>
    <sheet name="Salaries " sheetId="1" r:id="rId3"/>
    <sheet name="Non-pay" sheetId="2" r:id="rId4"/>
    <sheet name="Hidden data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2" l="1"/>
  <c r="H42" i="2"/>
  <c r="H43" i="2"/>
  <c r="H44" i="2"/>
  <c r="H45" i="2"/>
  <c r="H46" i="2"/>
  <c r="H47" i="2"/>
  <c r="H48" i="2"/>
  <c r="H49" i="2"/>
  <c r="H50" i="2"/>
  <c r="H51" i="2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D22" i="4"/>
  <c r="A13" i="3"/>
  <c r="A14" i="3"/>
  <c r="E22" i="4"/>
  <c r="A15" i="3"/>
  <c r="A16" i="3"/>
  <c r="A17" i="3"/>
  <c r="D61" i="2"/>
  <c r="E61" i="2"/>
  <c r="F61" i="2"/>
  <c r="G61" i="2"/>
  <c r="H5" i="2"/>
  <c r="G22" i="4" s="1"/>
  <c r="C61" i="2"/>
  <c r="H60" i="1"/>
  <c r="H62" i="1" s="1"/>
  <c r="I60" i="1"/>
  <c r="I62" i="1"/>
  <c r="J60" i="1"/>
  <c r="J62" i="1" s="1"/>
  <c r="J64" i="1" s="1"/>
  <c r="K60" i="1"/>
  <c r="K62" i="1" s="1"/>
  <c r="L7" i="1"/>
  <c r="L5" i="1"/>
  <c r="E11" i="4" s="1"/>
  <c r="L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G60" i="1"/>
  <c r="G62" i="1" s="1"/>
  <c r="H6" i="2"/>
  <c r="G11" i="4" s="1"/>
  <c r="L15" i="2"/>
  <c r="K17" i="2"/>
  <c r="L17" i="2" s="1"/>
  <c r="K16" i="2"/>
  <c r="L16" i="2" s="1"/>
  <c r="H23" i="2"/>
  <c r="K9" i="2"/>
  <c r="K10" i="2"/>
  <c r="K11" i="2"/>
  <c r="H8" i="2"/>
  <c r="K12" i="2"/>
  <c r="K13" i="2"/>
  <c r="L13" i="2" s="1"/>
  <c r="H9" i="2"/>
  <c r="L9" i="2" s="1"/>
  <c r="K14" i="2"/>
  <c r="L14" i="2" s="1"/>
  <c r="H7" i="2"/>
  <c r="K15" i="2"/>
  <c r="H11" i="2"/>
  <c r="H12" i="2"/>
  <c r="H13" i="2"/>
  <c r="H14" i="2"/>
  <c r="H15" i="2"/>
  <c r="H16" i="2"/>
  <c r="H17" i="2"/>
  <c r="H18" i="2"/>
  <c r="H19" i="2"/>
  <c r="H20" i="2"/>
  <c r="H21" i="2"/>
  <c r="H22" i="2"/>
  <c r="H24" i="2"/>
  <c r="H25" i="2"/>
  <c r="H26" i="2"/>
  <c r="H27" i="2"/>
  <c r="H28" i="2"/>
  <c r="D53" i="2"/>
  <c r="E53" i="2"/>
  <c r="F53" i="2"/>
  <c r="G53" i="2"/>
  <c r="H10" i="2"/>
  <c r="H29" i="2"/>
  <c r="H30" i="2"/>
  <c r="H31" i="2"/>
  <c r="H32" i="2"/>
  <c r="H33" i="2"/>
  <c r="H34" i="2"/>
  <c r="H35" i="2"/>
  <c r="H36" i="2"/>
  <c r="H37" i="2"/>
  <c r="H38" i="2"/>
  <c r="H39" i="2"/>
  <c r="H40" i="2"/>
  <c r="C53" i="2"/>
  <c r="H53" i="1"/>
  <c r="H55" i="1" s="1"/>
  <c r="I53" i="1"/>
  <c r="J53" i="1"/>
  <c r="J55" i="1" s="1"/>
  <c r="J57" i="1" s="1"/>
  <c r="K53" i="1"/>
  <c r="K55" i="1" s="1"/>
  <c r="G53" i="1"/>
  <c r="G55" i="1" s="1"/>
  <c r="G57" i="1" s="1"/>
  <c r="E12" i="4"/>
  <c r="F12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G14" i="4"/>
  <c r="G15" i="4"/>
  <c r="G12" i="4"/>
  <c r="G13" i="4"/>
  <c r="G16" i="4"/>
  <c r="G17" i="4"/>
  <c r="G18" i="4"/>
  <c r="G19" i="4"/>
  <c r="G20" i="4"/>
  <c r="G21" i="4"/>
  <c r="A12" i="3"/>
  <c r="A55" i="2"/>
  <c r="D12" i="4"/>
  <c r="D13" i="4"/>
  <c r="D14" i="4"/>
  <c r="D15" i="4"/>
  <c r="D16" i="4"/>
  <c r="D17" i="4"/>
  <c r="D18" i="4"/>
  <c r="D19" i="4"/>
  <c r="D20" i="4"/>
  <c r="D21" i="4"/>
  <c r="D11" i="4"/>
  <c r="L12" i="2" l="1"/>
  <c r="L11" i="2"/>
  <c r="L10" i="2"/>
  <c r="H53" i="2"/>
  <c r="I55" i="1"/>
  <c r="I57" i="1" s="1"/>
  <c r="I64" i="1"/>
  <c r="H57" i="1"/>
  <c r="H64" i="1"/>
  <c r="K64" i="1"/>
  <c r="K57" i="1"/>
  <c r="G64" i="1"/>
  <c r="L60" i="1"/>
  <c r="L62" i="1" s="1"/>
  <c r="H61" i="2"/>
  <c r="E13" i="4"/>
  <c r="F13" i="4" s="1"/>
  <c r="L53" i="1"/>
  <c r="L55" i="1" s="1"/>
  <c r="L57" i="1" s="1"/>
  <c r="H55" i="2" s="1"/>
  <c r="H20" i="4"/>
  <c r="H12" i="4"/>
  <c r="F22" i="4"/>
  <c r="H22" i="4" s="1"/>
  <c r="H21" i="4"/>
  <c r="H19" i="4"/>
  <c r="H15" i="4"/>
  <c r="H16" i="4"/>
  <c r="H18" i="4"/>
  <c r="H14" i="4"/>
  <c r="H17" i="4"/>
  <c r="G25" i="4"/>
  <c r="F11" i="4"/>
  <c r="L19" i="2" l="1"/>
  <c r="H57" i="2"/>
  <c r="L64" i="1"/>
  <c r="E25" i="4"/>
  <c r="H13" i="4"/>
  <c r="J15" i="4" s="1"/>
  <c r="F25" i="4"/>
  <c r="J21" i="4"/>
  <c r="H11" i="4"/>
  <c r="H25" i="4" l="1"/>
  <c r="J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rsj50</author>
  </authors>
  <commentList>
    <comment ref="B11" authorId="0" shapeId="0" xr:uid="{1789E8DA-AA41-40D3-82A8-C41CF29B1E0F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Select from Drop down menu</t>
        </r>
      </text>
    </comment>
    <comment ref="B20" authorId="0" shapeId="0" xr:uid="{E0A90061-FF7A-4562-9114-EA72A623A9DA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enter manually (Just partner institution name)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rsj50</author>
  </authors>
  <commentList>
    <comment ref="D4" authorId="0" shapeId="0" xr:uid="{208BAE7C-90C0-41CB-9439-D224D7DF8C83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use drop down menu to select the instution this cost links to.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rsj50</author>
  </authors>
  <commentList>
    <comment ref="A4" authorId="0" shapeId="0" xr:uid="{561125F5-4CD5-43EB-B59D-24E7864B9317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use the drop down menu to select a category for this cost.</t>
        </r>
      </text>
    </comment>
    <comment ref="B4" authorId="0" shapeId="0" xr:uid="{65F29052-E25A-426F-9F34-9F817474028E}">
      <text>
        <r>
          <rPr>
            <b/>
            <sz val="9"/>
            <color indexed="81"/>
            <rFont val="Tahoma"/>
            <family val="2"/>
          </rPr>
          <t>rsj50:</t>
        </r>
        <r>
          <rPr>
            <sz val="9"/>
            <color indexed="81"/>
            <rFont val="Tahoma"/>
            <family val="2"/>
          </rPr>
          <t xml:space="preserve">
Please use drop down menu to select the instution this cost links to.</t>
        </r>
      </text>
    </comment>
  </commentList>
</comments>
</file>

<file path=xl/sharedStrings.xml><?xml version="1.0" encoding="utf-8"?>
<sst xmlns="http://schemas.openxmlformats.org/spreadsheetml/2006/main" count="126" uniqueCount="108">
  <si>
    <t>Bristol</t>
  </si>
  <si>
    <t>Consultancy</t>
  </si>
  <si>
    <t>Exeter</t>
  </si>
  <si>
    <t>Consumables</t>
  </si>
  <si>
    <t>Keele</t>
  </si>
  <si>
    <t>Dissemination Activities</t>
  </si>
  <si>
    <t>Manchester</t>
  </si>
  <si>
    <t>Equipment</t>
  </si>
  <si>
    <t>Nottingham</t>
  </si>
  <si>
    <t>Patient &amp; Public Involvement</t>
  </si>
  <si>
    <t>Oxford</t>
  </si>
  <si>
    <t>Recruitment Costs</t>
  </si>
  <si>
    <t>QMUL</t>
  </si>
  <si>
    <t>Travel &amp; Subsistence</t>
  </si>
  <si>
    <t>Southampton</t>
  </si>
  <si>
    <t>Other</t>
  </si>
  <si>
    <t>UCL</t>
  </si>
  <si>
    <t>Project Title:</t>
  </si>
  <si>
    <t>FY 1</t>
  </si>
  <si>
    <t>FY 2</t>
  </si>
  <si>
    <t>FY 3</t>
  </si>
  <si>
    <t>FY 4</t>
  </si>
  <si>
    <t>FY 5</t>
  </si>
  <si>
    <t>Total</t>
  </si>
  <si>
    <t>Name</t>
  </si>
  <si>
    <t>Role</t>
  </si>
  <si>
    <t>Institution</t>
  </si>
  <si>
    <t>Start Date For Post</t>
  </si>
  <si>
    <t>Apr 21 to Mar 22</t>
  </si>
  <si>
    <t>Apr 22 to Mar 23</t>
  </si>
  <si>
    <t>Apr 23 to Mar 24</t>
  </si>
  <si>
    <t>Apr 24 to Mar 25</t>
  </si>
  <si>
    <t>Total on project</t>
  </si>
  <si>
    <t>Category</t>
  </si>
  <si>
    <t>Overheads on staff posts (30%)</t>
  </si>
  <si>
    <t>Staff costs:</t>
  </si>
  <si>
    <t>Total Staff Costs:</t>
  </si>
  <si>
    <t>Duration (months)</t>
  </si>
  <si>
    <t>Post FTE</t>
  </si>
  <si>
    <t>Staff costs</t>
  </si>
  <si>
    <t>Total Salaries</t>
  </si>
  <si>
    <t>Total Overheads</t>
  </si>
  <si>
    <t>Total Non-pay</t>
  </si>
  <si>
    <t>Non-pay costs</t>
  </si>
  <si>
    <t>Total Non-pay costs</t>
  </si>
  <si>
    <t>Total on Project</t>
  </si>
  <si>
    <t>Project Start Date:</t>
  </si>
  <si>
    <t>Project End Date:</t>
  </si>
  <si>
    <t>Project Total</t>
  </si>
  <si>
    <t>Total Lead costs</t>
  </si>
  <si>
    <t>Total co-app costs</t>
  </si>
  <si>
    <t>Total External costs</t>
  </si>
  <si>
    <t>Grand Total:</t>
  </si>
  <si>
    <t>* PLEASE DO NOT INCLUDE ANY OPEN ACCESS COSTS</t>
  </si>
  <si>
    <t xml:space="preserve">   (See note on completion guidance tab)</t>
  </si>
  <si>
    <t>Non-pay by category</t>
  </si>
  <si>
    <t>Duration (mths)</t>
  </si>
  <si>
    <t>Please complete only the yellow cells on this tab</t>
  </si>
  <si>
    <t>Complete the Salaries and Non-pay tabs</t>
  </si>
  <si>
    <t>Please use the drop down menus to select institutions (both tabs) and categories (non-pay only)</t>
  </si>
  <si>
    <t xml:space="preserve">Please note the recruitment costs that the School is able to support are those that do NOT fall under the Acord recruitment costs category. </t>
  </si>
  <si>
    <t>https://www.gov.uk/government/publications/guidance-on-attributing-the-costs-of-health-and-social-care-research</t>
  </si>
  <si>
    <t>Enter costs according to the Financial Year in which they will be incurred, ie April to Mar, as this is how we report to the NIHR.</t>
  </si>
  <si>
    <t>Enter all costs as 100% and the spreadsheet will calculate what the School can pay.</t>
  </si>
  <si>
    <t>Open Access costs should not be included in the application.  Budgets will be held centrally by the School.  The principal paper from each research project will be funded.</t>
  </si>
  <si>
    <t>The NIHR requires us to provide names of staff employed on projects.  If not known at time of application, please state TBC.</t>
  </si>
  <si>
    <t>The NIHR does not expect computer equipment to exceed £650 (however if specialist software is required the limit is £1000)</t>
  </si>
  <si>
    <t>All applications are required to contain a budget for patient and public involvement costs.</t>
  </si>
  <si>
    <t>https://www.nihr.ac.uk/documents/payment-guidance-for-researchers-and-professionals/27392</t>
  </si>
  <si>
    <t>https://www.nihr.ac.uk/people/</t>
  </si>
  <si>
    <t xml:space="preserve">*Not to be confused with NIHR Academy member which relate to those in receipt of SPCR </t>
  </si>
  <si>
    <t>Comments:</t>
  </si>
  <si>
    <t>If there is anything you need to let us know, please use this box</t>
  </si>
  <si>
    <t>If there is anything you need to let us know, please use the comments box</t>
  </si>
  <si>
    <t>Database costs</t>
  </si>
  <si>
    <t>Please complete yellow cells only</t>
  </si>
  <si>
    <t>Overheads are funded at a set rate of 30% and the sheet will calculate this automatically</t>
  </si>
  <si>
    <t>We have been asked to collect Database costs separately by NIHR - this category has been added to the non-pay drop down menu</t>
  </si>
  <si>
    <t>Non school members can join collaborative bids</t>
  </si>
  <si>
    <t>Apr 25 to Mar 26</t>
  </si>
  <si>
    <t>Subtotal staff costs</t>
  </si>
  <si>
    <t>Overheads</t>
  </si>
  <si>
    <t>Sub total</t>
  </si>
  <si>
    <t>Lead SPCR member Institution</t>
  </si>
  <si>
    <t>List</t>
  </si>
  <si>
    <t>SPCR Institution 2</t>
  </si>
  <si>
    <t>SPCR Institution 3</t>
  </si>
  <si>
    <t>SPCR Institution 4</t>
  </si>
  <si>
    <t>SPCR Institution 5</t>
  </si>
  <si>
    <t>SPCR Institution 6</t>
  </si>
  <si>
    <t>SPCR Institution 7</t>
  </si>
  <si>
    <t>SPCR Institution 8</t>
  </si>
  <si>
    <t>SPCR Institution 9</t>
  </si>
  <si>
    <t>External Partner Organisation 1</t>
  </si>
  <si>
    <t>External Partner Organisation 2</t>
  </si>
  <si>
    <t>External Partner Organisation 3</t>
  </si>
  <si>
    <t>Complete the Institutions &amp; Organisations tab first (other tabs derive data from it)</t>
  </si>
  <si>
    <t>Select the SPCR instution leading the project and the SPCR members collaborating on the project from the Drop-down boxes. Each institution should not appear more than once here.</t>
  </si>
  <si>
    <t>Please complete only the yellow cells on these tabs</t>
  </si>
  <si>
    <t>Institutions/Organisations working on project:</t>
  </si>
  <si>
    <t>Funding Stream:</t>
  </si>
  <si>
    <t>Funding Round:</t>
  </si>
  <si>
    <t>We only need a total for each category of non-pay costs by institution - a breakdown of individual transacations is not necessary on this costing sheet</t>
  </si>
  <si>
    <t>External partners need to be entered manually (just the name of the institution is required)</t>
  </si>
  <si>
    <t>Internal</t>
  </si>
  <si>
    <t>Jess Nye</t>
  </si>
  <si>
    <t>jess.nye@ucl.ac.uk</t>
  </si>
  <si>
    <t>If you have any issues completing the costing form, please contact the SPCR Programme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</si>
</sst>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0;\-0;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17D0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4" xfId="0" applyBorder="1"/>
    <xf numFmtId="164" fontId="0" fillId="0" borderId="14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0" fillId="0" borderId="0" xfId="0" applyNumberFormat="1"/>
    <xf numFmtId="164" fontId="0" fillId="7" borderId="7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3" fillId="0" borderId="0" xfId="0" applyFont="1"/>
    <xf numFmtId="164" fontId="0" fillId="4" borderId="7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0" fillId="4" borderId="12" xfId="0" applyNumberFormat="1" applyFill="1" applyBorder="1" applyAlignment="1" applyProtection="1">
      <alignment horizontal="center"/>
    </xf>
    <xf numFmtId="0" fontId="2" fillId="9" borderId="13" xfId="0" applyFont="1" applyFill="1" applyBorder="1"/>
    <xf numFmtId="0" fontId="2" fillId="9" borderId="13" xfId="0" applyFont="1" applyFill="1" applyBorder="1" applyAlignment="1">
      <alignment horizontal="center"/>
    </xf>
    <xf numFmtId="164" fontId="0" fillId="10" borderId="7" xfId="0" applyNumberFormat="1" applyFill="1" applyBorder="1" applyAlignment="1">
      <alignment horizontal="center"/>
    </xf>
    <xf numFmtId="0" fontId="0" fillId="5" borderId="11" xfId="0" applyFont="1" applyFill="1" applyBorder="1" applyAlignment="1" applyProtection="1">
      <alignment wrapText="1"/>
      <protection locked="0"/>
    </xf>
    <xf numFmtId="0" fontId="0" fillId="5" borderId="7" xfId="0" applyFont="1" applyFill="1" applyBorder="1" applyAlignment="1" applyProtection="1">
      <alignment wrapText="1"/>
      <protection locked="0"/>
    </xf>
    <xf numFmtId="0" fontId="0" fillId="5" borderId="7" xfId="0" applyFont="1" applyFill="1" applyBorder="1" applyAlignment="1" applyProtection="1">
      <alignment horizontal="center"/>
      <protection locked="0"/>
    </xf>
    <xf numFmtId="14" fontId="0" fillId="5" borderId="7" xfId="0" applyNumberFormat="1" applyFont="1" applyFill="1" applyBorder="1" applyAlignment="1" applyProtection="1">
      <alignment horizontal="center"/>
      <protection locked="0"/>
    </xf>
    <xf numFmtId="164" fontId="0" fillId="5" borderId="7" xfId="1" applyNumberFormat="1" applyFont="1" applyFill="1" applyBorder="1" applyAlignment="1" applyProtection="1">
      <alignment horizontal="center"/>
      <protection locked="0"/>
    </xf>
    <xf numFmtId="0" fontId="0" fillId="5" borderId="14" xfId="0" applyFont="1" applyFill="1" applyBorder="1" applyAlignment="1" applyProtection="1">
      <alignment wrapText="1"/>
      <protection locked="0"/>
    </xf>
    <xf numFmtId="0" fontId="0" fillId="5" borderId="12" xfId="0" applyFont="1" applyFill="1" applyBorder="1" applyAlignment="1" applyProtection="1">
      <alignment wrapText="1"/>
      <protection locked="0"/>
    </xf>
    <xf numFmtId="0" fontId="0" fillId="5" borderId="7" xfId="0" applyFont="1" applyFill="1" applyBorder="1" applyProtection="1">
      <protection locked="0"/>
    </xf>
    <xf numFmtId="0" fontId="0" fillId="5" borderId="7" xfId="0" applyFill="1" applyBorder="1" applyAlignment="1" applyProtection="1">
      <alignment horizontal="left"/>
      <protection locked="0"/>
    </xf>
    <xf numFmtId="0" fontId="0" fillId="5" borderId="7" xfId="0" applyFill="1" applyBorder="1" applyAlignment="1" applyProtection="1">
      <alignment horizontal="center"/>
      <protection locked="0"/>
    </xf>
    <xf numFmtId="164" fontId="0" fillId="5" borderId="7" xfId="0" applyNumberFormat="1" applyFill="1" applyBorder="1" applyAlignment="1" applyProtection="1">
      <alignment horizontal="center"/>
      <protection locked="0"/>
    </xf>
    <xf numFmtId="164" fontId="0" fillId="4" borderId="7" xfId="0" applyNumberFormat="1" applyFill="1" applyBorder="1" applyAlignment="1" applyProtection="1">
      <alignment horizontal="center"/>
    </xf>
    <xf numFmtId="14" fontId="0" fillId="5" borderId="15" xfId="0" applyNumberFormat="1" applyFill="1" applyBorder="1" applyAlignment="1" applyProtection="1">
      <alignment horizontal="center"/>
      <protection locked="0"/>
    </xf>
    <xf numFmtId="14" fontId="0" fillId="5" borderId="14" xfId="0" applyNumberForma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0" fillId="4" borderId="16" xfId="0" applyFill="1" applyBorder="1" applyAlignment="1">
      <alignment horizontal="center" wrapText="1"/>
    </xf>
    <xf numFmtId="0" fontId="5" fillId="0" borderId="0" xfId="0" applyFont="1"/>
    <xf numFmtId="165" fontId="0" fillId="0" borderId="0" xfId="0" applyNumberFormat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5" borderId="15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5" borderId="21" xfId="0" applyFill="1" applyBorder="1" applyAlignment="1" applyProtection="1">
      <alignment wrapText="1"/>
      <protection locked="0"/>
    </xf>
    <xf numFmtId="0" fontId="0" fillId="5" borderId="22" xfId="0" applyFill="1" applyBorder="1" applyAlignment="1" applyProtection="1">
      <alignment wrapText="1"/>
      <protection locked="0"/>
    </xf>
    <xf numFmtId="0" fontId="0" fillId="5" borderId="25" xfId="0" applyFill="1" applyBorder="1" applyAlignment="1" applyProtection="1">
      <alignment wrapText="1"/>
      <protection locked="0"/>
    </xf>
    <xf numFmtId="0" fontId="13" fillId="0" borderId="0" xfId="0" applyFont="1" applyAlignment="1">
      <alignment horizontal="left" vertic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14" xfId="0" applyFill="1" applyBorder="1"/>
    <xf numFmtId="164" fontId="0" fillId="12" borderId="0" xfId="0" applyNumberFormat="1" applyFill="1" applyAlignment="1">
      <alignment horizontal="center"/>
    </xf>
    <xf numFmtId="0" fontId="0" fillId="0" borderId="2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9" xfId="0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0" fillId="11" borderId="40" xfId="0" applyFill="1" applyBorder="1" applyAlignment="1">
      <alignment wrapText="1"/>
    </xf>
    <xf numFmtId="0" fontId="0" fillId="11" borderId="41" xfId="0" applyFill="1" applyBorder="1" applyAlignment="1">
      <alignment wrapText="1"/>
    </xf>
    <xf numFmtId="0" fontId="0" fillId="11" borderId="42" xfId="0" applyFill="1" applyBorder="1" applyAlignment="1">
      <alignment wrapText="1"/>
    </xf>
    <xf numFmtId="0" fontId="0" fillId="4" borderId="39" xfId="0" applyFill="1" applyBorder="1" applyAlignment="1">
      <alignment wrapText="1"/>
    </xf>
    <xf numFmtId="0" fontId="0" fillId="10" borderId="40" xfId="0" applyFill="1" applyBorder="1" applyAlignment="1">
      <alignment wrapText="1"/>
    </xf>
    <xf numFmtId="0" fontId="0" fillId="10" borderId="41" xfId="0" applyFill="1" applyBorder="1" applyAlignment="1">
      <alignment wrapText="1"/>
    </xf>
    <xf numFmtId="0" fontId="0" fillId="7" borderId="43" xfId="0" applyFill="1" applyBorder="1" applyAlignment="1">
      <alignment horizontal="center" wrapText="1"/>
    </xf>
    <xf numFmtId="0" fontId="0" fillId="7" borderId="41" xfId="0" applyFill="1" applyBorder="1" applyAlignment="1">
      <alignment horizontal="center" wrapText="1"/>
    </xf>
    <xf numFmtId="0" fontId="0" fillId="7" borderId="44" xfId="0" applyFill="1" applyBorder="1" applyAlignment="1">
      <alignment horizontal="center" wrapText="1"/>
    </xf>
    <xf numFmtId="0" fontId="0" fillId="10" borderId="40" xfId="0" applyFill="1" applyBorder="1" applyAlignment="1">
      <alignment horizontal="center" wrapText="1"/>
    </xf>
    <xf numFmtId="0" fontId="0" fillId="10" borderId="41" xfId="0" applyFill="1" applyBorder="1" applyAlignment="1">
      <alignment horizontal="center" wrapText="1"/>
    </xf>
    <xf numFmtId="0" fontId="0" fillId="10" borderId="42" xfId="0" applyFill="1" applyBorder="1" applyAlignment="1">
      <alignment horizontal="center" wrapText="1"/>
    </xf>
    <xf numFmtId="3" fontId="0" fillId="4" borderId="17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3" fontId="0" fillId="10" borderId="37" xfId="0" applyNumberFormat="1" applyFill="1" applyBorder="1" applyAlignment="1">
      <alignment horizontal="center"/>
    </xf>
    <xf numFmtId="3" fontId="0" fillId="10" borderId="20" xfId="0" applyNumberFormat="1" applyFill="1" applyBorder="1" applyAlignment="1">
      <alignment horizontal="center"/>
    </xf>
    <xf numFmtId="3" fontId="0" fillId="10" borderId="21" xfId="0" applyNumberFormat="1" applyFill="1" applyBorder="1" applyAlignment="1">
      <alignment horizontal="center"/>
    </xf>
    <xf numFmtId="3" fontId="0" fillId="10" borderId="11" xfId="0" applyNumberFormat="1" applyFill="1" applyBorder="1" applyAlignment="1">
      <alignment horizontal="center"/>
    </xf>
    <xf numFmtId="3" fontId="0" fillId="10" borderId="7" xfId="0" applyNumberFormat="1" applyFill="1" applyBorder="1" applyAlignment="1">
      <alignment horizontal="center"/>
    </xf>
    <xf numFmtId="3" fontId="0" fillId="10" borderId="22" xfId="0" applyNumberFormat="1" applyFill="1" applyBorder="1" applyAlignment="1">
      <alignment horizontal="center"/>
    </xf>
    <xf numFmtId="3" fontId="0" fillId="10" borderId="38" xfId="0" applyNumberFormat="1" applyFill="1" applyBorder="1" applyAlignment="1">
      <alignment horizontal="center"/>
    </xf>
    <xf numFmtId="3" fontId="0" fillId="10" borderId="24" xfId="0" applyNumberFormat="1" applyFill="1" applyBorder="1" applyAlignment="1">
      <alignment horizontal="center"/>
    </xf>
    <xf numFmtId="3" fontId="0" fillId="10" borderId="25" xfId="0" applyNumberFormat="1" applyFill="1" applyBorder="1" applyAlignment="1">
      <alignment horizontal="center"/>
    </xf>
    <xf numFmtId="3" fontId="0" fillId="7" borderId="19" xfId="0" applyNumberFormat="1" applyFill="1" applyBorder="1" applyAlignment="1">
      <alignment horizontal="center"/>
    </xf>
    <xf numFmtId="3" fontId="0" fillId="7" borderId="2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8" xfId="0" applyNumberFormat="1" applyFill="1" applyBorder="1" applyAlignment="1">
      <alignment horizontal="center"/>
    </xf>
    <xf numFmtId="3" fontId="0" fillId="7" borderId="9" xfId="0" applyNumberFormat="1" applyFill="1" applyBorder="1" applyAlignment="1">
      <alignment horizontal="center"/>
    </xf>
    <xf numFmtId="3" fontId="0" fillId="7" borderId="45" xfId="0" applyNumberFormat="1" applyFill="1" applyBorder="1" applyAlignment="1">
      <alignment horizontal="center"/>
    </xf>
    <xf numFmtId="3" fontId="0" fillId="7" borderId="38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3" fontId="0" fillId="7" borderId="25" xfId="0" applyNumberFormat="1" applyFill="1" applyBorder="1" applyAlignment="1">
      <alignment horizontal="center"/>
    </xf>
    <xf numFmtId="0" fontId="0" fillId="10" borderId="46" xfId="0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5" borderId="17" xfId="0" applyFill="1" applyBorder="1" applyAlignment="1" applyProtection="1">
      <alignment wrapText="1"/>
      <protection locked="0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7" fillId="0" borderId="26" xfId="2" applyBorder="1" applyAlignment="1">
      <alignment horizontal="left"/>
    </xf>
    <xf numFmtId="0" fontId="7" fillId="0" borderId="27" xfId="2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0" xfId="0" applyBorder="1" applyAlignment="1">
      <alignment horizontal="left"/>
    </xf>
    <xf numFmtId="0" fontId="3" fillId="4" borderId="31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left"/>
    </xf>
    <xf numFmtId="0" fontId="3" fillId="4" borderId="33" xfId="0" applyFont="1" applyFill="1" applyBorder="1" applyAlignment="1">
      <alignment horizontal="left"/>
    </xf>
    <xf numFmtId="0" fontId="7" fillId="0" borderId="1" xfId="2" applyBorder="1" applyAlignment="1">
      <alignment horizontal="left"/>
    </xf>
    <xf numFmtId="0" fontId="7" fillId="0" borderId="2" xfId="2" applyBorder="1" applyAlignment="1">
      <alignment horizontal="left"/>
    </xf>
    <xf numFmtId="0" fontId="7" fillId="0" borderId="3" xfId="2" applyBorder="1" applyAlignment="1">
      <alignment horizontal="left"/>
    </xf>
    <xf numFmtId="0" fontId="9" fillId="4" borderId="16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left"/>
    </xf>
    <xf numFmtId="0" fontId="3" fillId="4" borderId="34" xfId="0" applyFont="1" applyFill="1" applyBorder="1" applyAlignment="1">
      <alignment horizontal="left"/>
    </xf>
    <xf numFmtId="0" fontId="3" fillId="4" borderId="35" xfId="0" applyFont="1" applyFill="1" applyBorder="1" applyAlignment="1">
      <alignment horizontal="left"/>
    </xf>
    <xf numFmtId="0" fontId="3" fillId="4" borderId="36" xfId="0" applyFont="1" applyFill="1" applyBorder="1" applyAlignment="1">
      <alignment horizontal="left"/>
    </xf>
    <xf numFmtId="0" fontId="7" fillId="0" borderId="16" xfId="2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9" xfId="0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/>
    </xf>
    <xf numFmtId="0" fontId="3" fillId="4" borderId="21" xfId="0" applyFont="1" applyFill="1" applyBorder="1" applyAlignment="1">
      <alignment horizontal="left"/>
    </xf>
    <xf numFmtId="0" fontId="7" fillId="0" borderId="23" xfId="2" applyBorder="1" applyAlignment="1">
      <alignment horizontal="left"/>
    </xf>
    <xf numFmtId="0" fontId="7" fillId="0" borderId="24" xfId="2" applyBorder="1" applyAlignment="1">
      <alignment horizontal="left"/>
    </xf>
    <xf numFmtId="0" fontId="7" fillId="0" borderId="25" xfId="2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43" xfId="0" applyFill="1" applyBorder="1" applyAlignment="1" applyProtection="1">
      <alignment horizontal="left" vertical="top" wrapText="1"/>
      <protection locked="0"/>
    </xf>
    <xf numFmtId="0" fontId="0" fillId="2" borderId="44" xfId="0" applyFill="1" applyBorder="1" applyAlignment="1" applyProtection="1">
      <alignment horizontal="left" vertical="top" wrapText="1"/>
      <protection locked="0"/>
    </xf>
    <xf numFmtId="0" fontId="2" fillId="8" borderId="34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left" vertical="top"/>
      <protection locked="0"/>
    </xf>
    <xf numFmtId="0" fontId="8" fillId="5" borderId="3" xfId="0" applyFont="1" applyFill="1" applyBorder="1" applyAlignment="1" applyProtection="1">
      <alignment horizontal="left" vertical="top"/>
      <protection locked="0"/>
    </xf>
    <xf numFmtId="0" fontId="8" fillId="5" borderId="28" xfId="0" applyFont="1" applyFill="1" applyBorder="1" applyAlignment="1" applyProtection="1">
      <alignment horizontal="left" vertical="top"/>
      <protection locked="0"/>
    </xf>
    <xf numFmtId="0" fontId="8" fillId="5" borderId="29" xfId="0" applyFont="1" applyFill="1" applyBorder="1" applyAlignment="1" applyProtection="1">
      <alignment horizontal="left" vertical="top"/>
      <protection locked="0"/>
    </xf>
    <xf numFmtId="0" fontId="8" fillId="5" borderId="4" xfId="0" applyFont="1" applyFill="1" applyBorder="1" applyAlignment="1" applyProtection="1">
      <alignment horizontal="left" vertical="top"/>
      <protection locked="0"/>
    </xf>
    <xf numFmtId="0" fontId="8" fillId="5" borderId="6" xfId="0" applyFont="1" applyFill="1" applyBorder="1" applyAlignment="1" applyProtection="1">
      <alignment horizontal="left" vertical="top"/>
      <protection locked="0"/>
    </xf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33">
    <dxf>
      <numFmt numFmtId="164" formatCode="&quot;£&quot;#,##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9" tint="0.79998168889431442"/>
      </font>
    </dxf>
    <dxf>
      <font>
        <color theme="4" tint="0.79998168889431442"/>
      </font>
    </dxf>
    <dxf>
      <font>
        <color theme="5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8F31AF-CC1C-42B3-9A2C-663375EB604C}" name="Staffcosts" displayName="Staffcosts" ref="A4:L51" totalsRowShown="0" headerRowDxfId="29" dataDxfId="27" headerRowBorderDxfId="28" tableBorderDxfId="26" totalsRowBorderDxfId="25">
  <autoFilter ref="A4:L51" xr:uid="{5A8F31AF-CC1C-42B3-9A2C-663375EB60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9647E8B-2B8C-4F4C-9BEA-3C2E4FD80E76}" name="Name" dataDxfId="24"/>
    <tableColumn id="2" xr3:uid="{C4FB7925-C857-4F4F-8CCE-34FCD78437FE}" name="Role" dataDxfId="23"/>
    <tableColumn id="3" xr3:uid="{33F9057D-F774-4312-9DCA-13A3F0051E9D}" name="Post FTE" dataDxfId="22"/>
    <tableColumn id="4" xr3:uid="{19BF2D8D-0786-474F-B604-02CDCC41874B}" name="Institution" dataDxfId="21"/>
    <tableColumn id="5" xr3:uid="{38FBE790-BE3E-4719-8B65-679B3484AE32}" name="Start Date For Post" dataDxfId="20"/>
    <tableColumn id="6" xr3:uid="{A93E9132-C5D3-488D-981E-98F06E2CE10B}" name="Duration (months)" dataDxfId="19"/>
    <tableColumn id="7" xr3:uid="{E4EF3CD8-AE1E-4C75-A8FD-08BFD5F5C87E}" name="Apr 21 to Mar 22" dataDxfId="18" dataCellStyle="Currency"/>
    <tableColumn id="8" xr3:uid="{E875EFE9-3B3D-4FC6-A895-FDE72FD07D62}" name="Apr 22 to Mar 23" dataDxfId="17" dataCellStyle="Currency"/>
    <tableColumn id="9" xr3:uid="{53F29CB7-5480-4F95-B604-53F0E8C1B98E}" name="Apr 23 to Mar 24" dataDxfId="16" dataCellStyle="Currency"/>
    <tableColumn id="10" xr3:uid="{877ACD93-F40B-481A-B751-50AE591345B3}" name="Apr 24 to Mar 25" dataDxfId="15" dataCellStyle="Currency"/>
    <tableColumn id="12" xr3:uid="{6FC48591-5B4B-4B76-866B-D591714BB72B}" name="Apr 25 to Mar 26" dataDxfId="14" dataCellStyle="Currency"/>
    <tableColumn id="11" xr3:uid="{0F0903F8-5179-42B3-B13B-A672E0AD0988}" name="Total on project" dataDxfId="13">
      <calculatedColumnFormula>SUM(Staffcosts[[#This Row],[Apr 21 to Mar 22]:[Apr 25 to Mar 26]])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9F33D0-91CE-4652-BEA1-7383BDAFD7DE}" name="Table4" displayName="Table4" ref="A4:H51" totalsRowShown="0" headerRowDxfId="12" dataDxfId="10" headerRowBorderDxfId="11" tableBorderDxfId="9" totalsRowBorderDxfId="8">
  <autoFilter ref="A4:H51" xr:uid="{DA9F33D0-91CE-4652-BEA1-7383BDAFD7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0900AD7-CE52-4BCA-AD35-831376067A76}" name="Category" dataDxfId="7"/>
    <tableColumn id="2" xr3:uid="{65897998-A04F-4FF8-9066-E2F902559632}" name="Institution" dataDxfId="6"/>
    <tableColumn id="3" xr3:uid="{BCB1C78C-0529-429B-94D4-FD9B4E064A55}" name="Apr 21 to Mar 22" dataDxfId="5"/>
    <tableColumn id="4" xr3:uid="{FD725B18-AC97-47EA-919B-5E3565430B3A}" name="Apr 22 to Mar 23" dataDxfId="4"/>
    <tableColumn id="5" xr3:uid="{30066205-EC54-4A69-9B26-E50FBB8068EC}" name="Apr 23 to Mar 24" dataDxfId="3"/>
    <tableColumn id="6" xr3:uid="{2869722F-C32E-4C75-8A9C-6FF897AEF2E5}" name="Apr 24 to Mar 25" dataDxfId="2"/>
    <tableColumn id="7" xr3:uid="{C9C4E209-2F25-4726-946C-447374395DB8}" name="Apr 25 to Mar 26" dataDxfId="1"/>
    <tableColumn id="8" xr3:uid="{344ADC58-495A-4443-8E09-A4C384DEF919}" name="Total on project" dataDxfId="0">
      <calculatedColumnFormula>SUM(Table4[[#This Row],[Apr 21 to Mar 22]:[Apr 25 to Mar 26]])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ss.nye@ucl.ac.uk" TargetMode="External"/><Relationship Id="rId2" Type="http://schemas.openxmlformats.org/officeDocument/2006/relationships/hyperlink" Target="https://www.nihr.ac.uk/people/" TargetMode="External"/><Relationship Id="rId1" Type="http://schemas.openxmlformats.org/officeDocument/2006/relationships/hyperlink" Target="https://www.gov.uk/government/publications/guidance-on-attributing-the-costs-of-health-and-social-care-research" TargetMode="External"/><Relationship Id="rId4" Type="http://schemas.openxmlformats.org/officeDocument/2006/relationships/hyperlink" Target="https://www.nihr.ac.uk/documents/payment-guidance-for-researchers-and-professionals/2739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74AF-27A7-4470-A0E9-1A7C1A8E33B3}">
  <sheetPr>
    <tabColor rgb="FF00B050"/>
  </sheetPr>
  <dimension ref="A1:R36"/>
  <sheetViews>
    <sheetView showGridLines="0" tabSelected="1" workbookViewId="0">
      <selection activeCell="B35" sqref="B35:R35"/>
    </sheetView>
  </sheetViews>
  <sheetFormatPr defaultRowHeight="14.5" x14ac:dyDescent="0.35"/>
  <cols>
    <col min="1" max="1" width="3" style="1" bestFit="1" customWidth="1"/>
  </cols>
  <sheetData>
    <row r="1" spans="1:18" ht="15" thickBot="1" x14ac:dyDescent="0.4"/>
    <row r="2" spans="1:18" ht="15" thickBot="1" x14ac:dyDescent="0.4">
      <c r="A2" s="1">
        <v>1</v>
      </c>
      <c r="B2" s="105" t="s">
        <v>96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7"/>
    </row>
    <row r="3" spans="1:18" x14ac:dyDescent="0.35">
      <c r="B3" s="130" t="s">
        <v>57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2"/>
    </row>
    <row r="4" spans="1:18" x14ac:dyDescent="0.35">
      <c r="B4" s="130" t="s">
        <v>97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2"/>
    </row>
    <row r="5" spans="1:18" x14ac:dyDescent="0.35">
      <c r="B5" s="130" t="s">
        <v>103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2"/>
    </row>
    <row r="6" spans="1:18" ht="15" thickBot="1" x14ac:dyDescent="0.4">
      <c r="B6" s="47" t="s">
        <v>73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</row>
    <row r="7" spans="1:18" ht="15" thickBot="1" x14ac:dyDescent="0.4"/>
    <row r="8" spans="1:18" ht="15" thickBot="1" x14ac:dyDescent="0.4">
      <c r="A8" s="1">
        <v>2</v>
      </c>
      <c r="B8" s="112" t="s">
        <v>58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4"/>
    </row>
    <row r="9" spans="1:18" x14ac:dyDescent="0.35">
      <c r="B9" s="101" t="s">
        <v>98</v>
      </c>
      <c r="C9" s="98"/>
      <c r="D9" s="98"/>
      <c r="E9" s="100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</row>
    <row r="10" spans="1:18" x14ac:dyDescent="0.35">
      <c r="B10" s="130" t="s">
        <v>59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2"/>
    </row>
    <row r="11" spans="1:18" x14ac:dyDescent="0.35">
      <c r="B11" s="60" t="s">
        <v>102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</row>
    <row r="12" spans="1:18" ht="15" thickBot="1" x14ac:dyDescent="0.4">
      <c r="B12" s="47" t="s">
        <v>77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9"/>
    </row>
    <row r="13" spans="1:18" ht="15" thickBot="1" x14ac:dyDescent="0.4"/>
    <row r="14" spans="1:18" x14ac:dyDescent="0.35">
      <c r="A14" s="1">
        <v>3</v>
      </c>
      <c r="B14" s="133" t="s">
        <v>60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5"/>
    </row>
    <row r="15" spans="1:18" ht="15" thickBot="1" x14ac:dyDescent="0.4">
      <c r="B15" s="136" t="s">
        <v>61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8"/>
    </row>
    <row r="16" spans="1:18" ht="15" thickBot="1" x14ac:dyDescent="0.4"/>
    <row r="17" spans="1:18" ht="15" thickBot="1" x14ac:dyDescent="0.4">
      <c r="A17" s="1">
        <v>4</v>
      </c>
      <c r="B17" s="105" t="s">
        <v>62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7"/>
    </row>
    <row r="18" spans="1:18" ht="15" thickBot="1" x14ac:dyDescent="0.4"/>
    <row r="19" spans="1:18" ht="15" thickBot="1" x14ac:dyDescent="0.4">
      <c r="A19" s="1">
        <v>5</v>
      </c>
      <c r="B19" s="105" t="s">
        <v>63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7"/>
    </row>
    <row r="20" spans="1:18" ht="15" thickBot="1" x14ac:dyDescent="0.4">
      <c r="B20" s="139" t="s">
        <v>76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1"/>
    </row>
    <row r="21" spans="1:18" ht="15" thickBot="1" x14ac:dyDescent="0.4"/>
    <row r="22" spans="1:18" ht="15" thickBot="1" x14ac:dyDescent="0.4">
      <c r="A22" s="1">
        <v>6</v>
      </c>
      <c r="B22" s="105" t="s">
        <v>64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</row>
    <row r="23" spans="1:18" ht="15" thickBot="1" x14ac:dyDescent="0.4"/>
    <row r="24" spans="1:18" ht="15" thickBot="1" x14ac:dyDescent="0.4">
      <c r="A24" s="1">
        <v>7</v>
      </c>
      <c r="B24" s="112" t="s">
        <v>65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4"/>
    </row>
    <row r="25" spans="1:18" x14ac:dyDescent="0.35">
      <c r="B25" s="115" t="s">
        <v>69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7"/>
    </row>
    <row r="26" spans="1:18" ht="15" thickBot="1" x14ac:dyDescent="0.4">
      <c r="B26" s="127" t="s">
        <v>70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9"/>
    </row>
    <row r="27" spans="1:18" ht="15" thickBot="1" x14ac:dyDescent="0.4"/>
    <row r="28" spans="1:18" ht="15" thickBot="1" x14ac:dyDescent="0.4">
      <c r="A28" s="1">
        <v>8</v>
      </c>
      <c r="B28" s="105" t="s">
        <v>66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7"/>
    </row>
    <row r="29" spans="1:18" ht="15" thickBot="1" x14ac:dyDescent="0.4"/>
    <row r="30" spans="1:18" ht="15" thickBot="1" x14ac:dyDescent="0.4">
      <c r="A30" s="50">
        <v>9</v>
      </c>
      <c r="B30" s="118" t="s">
        <v>78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20"/>
    </row>
    <row r="31" spans="1:18" ht="15" thickBot="1" x14ac:dyDescent="0.4"/>
    <row r="32" spans="1:18" ht="15" thickBot="1" x14ac:dyDescent="0.4">
      <c r="A32" s="1">
        <v>10</v>
      </c>
      <c r="B32" s="121" t="s">
        <v>67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3"/>
    </row>
    <row r="33" spans="1:18" ht="15" thickBot="1" x14ac:dyDescent="0.4">
      <c r="B33" s="124" t="s">
        <v>68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6"/>
    </row>
    <row r="34" spans="1:18" ht="15" thickBot="1" x14ac:dyDescent="0.4"/>
    <row r="35" spans="1:18" ht="15" thickBot="1" x14ac:dyDescent="0.4">
      <c r="A35" s="1">
        <v>11</v>
      </c>
      <c r="B35" s="105" t="s">
        <v>107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7"/>
    </row>
    <row r="36" spans="1:18" ht="15" thickBot="1" x14ac:dyDescent="0.4">
      <c r="B36" s="108" t="s">
        <v>106</v>
      </c>
      <c r="C36" s="109"/>
      <c r="D36" s="109"/>
      <c r="E36" s="110" t="s">
        <v>105</v>
      </c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1"/>
    </row>
  </sheetData>
  <sheetProtection algorithmName="SHA-512" hashValue="dUlK+YCH6LBSspPQupRUIwqFadoRvkmLMGF7zeglhvXxFlVZHPpzdpkNUe2sKeD9XNnbC+RKJRGigeIQNTMkiQ==" saltValue="iBAFX7O64Z2OWhr+S8l6nQ==" spinCount="100000" sheet="1" objects="1" scenarios="1"/>
  <mergeCells count="22">
    <mergeCell ref="B22:R22"/>
    <mergeCell ref="B2:R2"/>
    <mergeCell ref="B3:R3"/>
    <mergeCell ref="B4:R4"/>
    <mergeCell ref="B5:R5"/>
    <mergeCell ref="B8:R8"/>
    <mergeCell ref="B10:R10"/>
    <mergeCell ref="B14:R14"/>
    <mergeCell ref="B15:R15"/>
    <mergeCell ref="B17:R17"/>
    <mergeCell ref="B19:R19"/>
    <mergeCell ref="B20:R20"/>
    <mergeCell ref="B35:R35"/>
    <mergeCell ref="B36:D36"/>
    <mergeCell ref="E36:R36"/>
    <mergeCell ref="B24:R24"/>
    <mergeCell ref="B25:R25"/>
    <mergeCell ref="B28:R28"/>
    <mergeCell ref="B30:R30"/>
    <mergeCell ref="B32:R32"/>
    <mergeCell ref="B33:R33"/>
    <mergeCell ref="B26:R26"/>
  </mergeCells>
  <hyperlinks>
    <hyperlink ref="B15" r:id="rId1" xr:uid="{E0D9FB69-3C2B-40DD-B9A3-FD79961F3DFB}"/>
    <hyperlink ref="B25" r:id="rId2" xr:uid="{0612C8AF-BFA5-4BEF-99CD-435A35D9A77B}"/>
    <hyperlink ref="B36" r:id="rId3" xr:uid="{40260162-0B13-4D3B-8A9B-BE60CC1971C6}"/>
    <hyperlink ref="B33" r:id="rId4" xr:uid="{770DF180-EFBC-44EF-B362-3881A060C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AA15-DE19-46D3-8979-E4B17935F0D7}">
  <dimension ref="A1:J39"/>
  <sheetViews>
    <sheetView zoomScale="85" zoomScaleNormal="85" workbookViewId="0">
      <selection activeCell="C4" sqref="C4"/>
    </sheetView>
  </sheetViews>
  <sheetFormatPr defaultRowHeight="14.5" x14ac:dyDescent="0.35"/>
  <cols>
    <col min="1" max="1" width="33.54296875" customWidth="1"/>
    <col min="2" max="2" width="66.26953125" customWidth="1"/>
    <col min="3" max="3" width="2.81640625" customWidth="1"/>
    <col min="4" max="4" width="27.54296875" customWidth="1"/>
    <col min="5" max="5" width="12.7265625" bestFit="1" customWidth="1"/>
    <col min="6" max="6" width="15.7265625" style="1" bestFit="1" customWidth="1"/>
    <col min="7" max="7" width="15.26953125" style="1" bestFit="1" customWidth="1"/>
    <col min="8" max="8" width="15.453125" style="1" bestFit="1" customWidth="1"/>
    <col min="9" max="9" width="2.453125" style="1" customWidth="1"/>
    <col min="10" max="10" width="18" style="1" customWidth="1"/>
    <col min="11" max="11" width="18" customWidth="1"/>
    <col min="12" max="12" width="13.26953125" customWidth="1"/>
  </cols>
  <sheetData>
    <row r="1" spans="1:10" ht="6" customHeight="1" x14ac:dyDescent="0.35"/>
    <row r="2" spans="1:10" ht="18.649999999999999" customHeight="1" x14ac:dyDescent="0.35">
      <c r="A2" s="55" t="s">
        <v>75</v>
      </c>
    </row>
    <row r="3" spans="1:10" ht="7.9" customHeight="1" x14ac:dyDescent="0.35">
      <c r="A3" s="51"/>
    </row>
    <row r="4" spans="1:10" ht="7.9" customHeight="1" x14ac:dyDescent="0.35">
      <c r="A4" s="51"/>
    </row>
    <row r="5" spans="1:10" ht="15" customHeight="1" x14ac:dyDescent="0.35">
      <c r="A5" s="102" t="s">
        <v>101</v>
      </c>
      <c r="B5" s="103">
        <v>6</v>
      </c>
    </row>
    <row r="6" spans="1:10" ht="15" customHeight="1" thickBot="1" x14ac:dyDescent="0.4">
      <c r="A6" s="102" t="s">
        <v>100</v>
      </c>
      <c r="B6" s="18" t="s">
        <v>104</v>
      </c>
    </row>
    <row r="7" spans="1:10" x14ac:dyDescent="0.35">
      <c r="A7" s="18" t="s">
        <v>17</v>
      </c>
      <c r="B7" s="140"/>
      <c r="D7" s="39" t="s">
        <v>46</v>
      </c>
      <c r="E7" s="37"/>
      <c r="G7" s="45" t="s">
        <v>56</v>
      </c>
      <c r="H7" s="46"/>
    </row>
    <row r="8" spans="1:10" ht="15" thickBot="1" x14ac:dyDescent="0.4">
      <c r="B8" s="141"/>
      <c r="D8" s="39" t="s">
        <v>47</v>
      </c>
      <c r="E8" s="38"/>
    </row>
    <row r="9" spans="1:10" ht="15" thickBot="1" x14ac:dyDescent="0.4"/>
    <row r="10" spans="1:10" ht="15" thickBot="1" x14ac:dyDescent="0.4">
      <c r="A10" s="142" t="s">
        <v>99</v>
      </c>
      <c r="B10" s="143"/>
      <c r="E10" s="22" t="s">
        <v>40</v>
      </c>
      <c r="F10" s="23" t="s">
        <v>41</v>
      </c>
      <c r="G10" s="23" t="s">
        <v>42</v>
      </c>
      <c r="H10" s="23" t="s">
        <v>45</v>
      </c>
      <c r="J10" s="6" t="s">
        <v>49</v>
      </c>
    </row>
    <row r="11" spans="1:10" ht="15" thickBot="1" x14ac:dyDescent="0.4">
      <c r="A11" s="68" t="s">
        <v>83</v>
      </c>
      <c r="B11" s="104"/>
      <c r="D11" s="40">
        <f t="shared" ref="D11:D22" si="0">B11</f>
        <v>0</v>
      </c>
      <c r="E11" s="77">
        <f>SUMIF(Staffcosts[Institution],'Institution &amp; Organisations'!B11,Staffcosts[Total on project])</f>
        <v>0</v>
      </c>
      <c r="F11" s="77">
        <f>E11*0.3</f>
        <v>0</v>
      </c>
      <c r="G11" s="77">
        <f>SUMIF(Table4[Institution],'Institution &amp; Organisations'!B11,Table4[Total on project])</f>
        <v>0</v>
      </c>
      <c r="H11" s="78">
        <f>SUM(E11:G11)</f>
        <v>0</v>
      </c>
      <c r="J11" s="19">
        <f>H11</f>
        <v>0</v>
      </c>
    </row>
    <row r="12" spans="1:10" x14ac:dyDescent="0.35">
      <c r="A12" s="69" t="s">
        <v>85</v>
      </c>
      <c r="B12" s="52"/>
      <c r="D12" s="74">
        <f t="shared" si="0"/>
        <v>0</v>
      </c>
      <c r="E12" s="79">
        <f>SUMIF(Staffcosts[Institution],'Institution &amp; Organisations'!B12,Staffcosts[Total on project])</f>
        <v>0</v>
      </c>
      <c r="F12" s="80">
        <f t="shared" ref="F12:F22" si="1">E12*0.3</f>
        <v>0</v>
      </c>
      <c r="G12" s="80">
        <f>SUMIF(Table4[Institution],'Institution &amp; Organisations'!B12,Table4[Total on project])</f>
        <v>0</v>
      </c>
      <c r="H12" s="81">
        <f t="shared" ref="H12:H22" si="2">SUM(E12:G12)</f>
        <v>0</v>
      </c>
    </row>
    <row r="13" spans="1:10" x14ac:dyDescent="0.35">
      <c r="A13" s="70" t="s">
        <v>86</v>
      </c>
      <c r="B13" s="53"/>
      <c r="D13" s="75">
        <f t="shared" si="0"/>
        <v>0</v>
      </c>
      <c r="E13" s="82">
        <f>SUMIF(Staffcosts[Institution],'Institution &amp; Organisations'!B13,Staffcosts[Total on project])</f>
        <v>0</v>
      </c>
      <c r="F13" s="83">
        <f t="shared" si="1"/>
        <v>0</v>
      </c>
      <c r="G13" s="83">
        <f>SUMIF(Table4[Institution],'Institution &amp; Organisations'!B13,Table4[Total on project])</f>
        <v>0</v>
      </c>
      <c r="H13" s="84">
        <f t="shared" si="2"/>
        <v>0</v>
      </c>
    </row>
    <row r="14" spans="1:10" x14ac:dyDescent="0.35">
      <c r="A14" s="70" t="s">
        <v>87</v>
      </c>
      <c r="B14" s="53"/>
      <c r="D14" s="75">
        <f t="shared" si="0"/>
        <v>0</v>
      </c>
      <c r="E14" s="82">
        <f>SUMIF(Staffcosts[Institution],'Institution &amp; Organisations'!B14,Staffcosts[Total on project])</f>
        <v>0</v>
      </c>
      <c r="F14" s="83">
        <f t="shared" si="1"/>
        <v>0</v>
      </c>
      <c r="G14" s="83">
        <f>SUMIF(Table4[Institution],'Institution &amp; Organisations'!B14,Table4[Total on project])</f>
        <v>0</v>
      </c>
      <c r="H14" s="84">
        <f t="shared" si="2"/>
        <v>0</v>
      </c>
      <c r="J14" s="6" t="s">
        <v>50</v>
      </c>
    </row>
    <row r="15" spans="1:10" x14ac:dyDescent="0.35">
      <c r="A15" s="70" t="s">
        <v>88</v>
      </c>
      <c r="B15" s="53"/>
      <c r="D15" s="75">
        <f t="shared" si="0"/>
        <v>0</v>
      </c>
      <c r="E15" s="82">
        <f>SUMIF(Staffcosts[Institution],'Institution &amp; Organisations'!B15,Staffcosts[Total on project])</f>
        <v>0</v>
      </c>
      <c r="F15" s="83">
        <f t="shared" si="1"/>
        <v>0</v>
      </c>
      <c r="G15" s="83">
        <f>SUMIF(Table4[Institution],'Institution &amp; Organisations'!B15,Table4[Total on project])</f>
        <v>0</v>
      </c>
      <c r="H15" s="84">
        <f t="shared" si="2"/>
        <v>0</v>
      </c>
      <c r="J15" s="24">
        <f>SUM(H12:H19)</f>
        <v>0</v>
      </c>
    </row>
    <row r="16" spans="1:10" x14ac:dyDescent="0.35">
      <c r="A16" s="70" t="s">
        <v>89</v>
      </c>
      <c r="B16" s="53"/>
      <c r="D16" s="75">
        <f t="shared" si="0"/>
        <v>0</v>
      </c>
      <c r="E16" s="82">
        <f>SUMIF(Staffcosts[Institution],'Institution &amp; Organisations'!B16,Staffcosts[Total on project])</f>
        <v>0</v>
      </c>
      <c r="F16" s="83">
        <f t="shared" si="1"/>
        <v>0</v>
      </c>
      <c r="G16" s="83">
        <f>SUMIF(Table4[Institution],'Institution &amp; Organisations'!B16,Table4[Total on project])</f>
        <v>0</v>
      </c>
      <c r="H16" s="84">
        <f t="shared" si="2"/>
        <v>0</v>
      </c>
    </row>
    <row r="17" spans="1:10" x14ac:dyDescent="0.35">
      <c r="A17" s="70" t="s">
        <v>90</v>
      </c>
      <c r="B17" s="53"/>
      <c r="D17" s="75">
        <f t="shared" si="0"/>
        <v>0</v>
      </c>
      <c r="E17" s="82">
        <f>SUMIF(Staffcosts[Institution],'Institution &amp; Organisations'!B17,Staffcosts[Total on project])</f>
        <v>0</v>
      </c>
      <c r="F17" s="83">
        <f t="shared" si="1"/>
        <v>0</v>
      </c>
      <c r="G17" s="83">
        <f>SUMIF(Table4[Institution],'Institution &amp; Organisations'!B17,Table4[Total on project])</f>
        <v>0</v>
      </c>
      <c r="H17" s="84">
        <f t="shared" si="2"/>
        <v>0</v>
      </c>
    </row>
    <row r="18" spans="1:10" x14ac:dyDescent="0.35">
      <c r="A18" s="70" t="s">
        <v>91</v>
      </c>
      <c r="B18" s="53"/>
      <c r="D18" s="75">
        <f t="shared" si="0"/>
        <v>0</v>
      </c>
      <c r="E18" s="82">
        <f>SUMIF(Staffcosts[Institution],'Institution &amp; Organisations'!B18,Staffcosts[Total on project])</f>
        <v>0</v>
      </c>
      <c r="F18" s="83">
        <f t="shared" si="1"/>
        <v>0</v>
      </c>
      <c r="G18" s="83">
        <f>SUMIF(Table4[Institution],'Institution &amp; Organisations'!B18,Table4[Total on project])</f>
        <v>0</v>
      </c>
      <c r="H18" s="84">
        <f t="shared" si="2"/>
        <v>0</v>
      </c>
    </row>
    <row r="19" spans="1:10" ht="15" thickBot="1" x14ac:dyDescent="0.4">
      <c r="A19" s="97" t="s">
        <v>92</v>
      </c>
      <c r="B19" s="54"/>
      <c r="D19" s="76">
        <f t="shared" si="0"/>
        <v>0</v>
      </c>
      <c r="E19" s="85">
        <f>SUMIF(Staffcosts[Institution],'Institution &amp; Organisations'!B19,Staffcosts[Total on project])</f>
        <v>0</v>
      </c>
      <c r="F19" s="86">
        <f t="shared" si="1"/>
        <v>0</v>
      </c>
      <c r="G19" s="86">
        <f>SUMIF(Table4[Institution],'Institution &amp; Organisations'!B19,Table4[Total on project])</f>
        <v>0</v>
      </c>
      <c r="H19" s="87">
        <f t="shared" si="2"/>
        <v>0</v>
      </c>
    </row>
    <row r="20" spans="1:10" x14ac:dyDescent="0.35">
      <c r="A20" s="65" t="s">
        <v>93</v>
      </c>
      <c r="B20" s="52"/>
      <c r="D20" s="71">
        <f t="shared" si="0"/>
        <v>0</v>
      </c>
      <c r="E20" s="88">
        <f>SUMIF(Staffcosts[Institution],'Institution &amp; Organisations'!B20,Staffcosts[Total on project])</f>
        <v>0</v>
      </c>
      <c r="F20" s="89">
        <f t="shared" si="1"/>
        <v>0</v>
      </c>
      <c r="G20" s="89">
        <f>SUMIF(Table4[Institution],'Institution &amp; Organisations'!B20,Table4[Total on project])</f>
        <v>0</v>
      </c>
      <c r="H20" s="90">
        <f t="shared" si="2"/>
        <v>0</v>
      </c>
      <c r="J20" s="6" t="s">
        <v>51</v>
      </c>
    </row>
    <row r="21" spans="1:10" x14ac:dyDescent="0.35">
      <c r="A21" s="66" t="s">
        <v>94</v>
      </c>
      <c r="B21" s="53"/>
      <c r="D21" s="72">
        <f t="shared" si="0"/>
        <v>0</v>
      </c>
      <c r="E21" s="91">
        <f>SUMIF(Staffcosts[Institution],'Institution &amp; Organisations'!B21,Staffcosts[Total on project])</f>
        <v>0</v>
      </c>
      <c r="F21" s="92">
        <f t="shared" si="1"/>
        <v>0</v>
      </c>
      <c r="G21" s="92">
        <f>SUMIF(Table4[Institution],'Institution &amp; Organisations'!B21,Table4[Total on project])</f>
        <v>0</v>
      </c>
      <c r="H21" s="93">
        <f t="shared" si="2"/>
        <v>0</v>
      </c>
      <c r="J21" s="9">
        <f>SUM(H20:H22)</f>
        <v>0</v>
      </c>
    </row>
    <row r="22" spans="1:10" ht="15" thickBot="1" x14ac:dyDescent="0.4">
      <c r="A22" s="67" t="s">
        <v>95</v>
      </c>
      <c r="B22" s="54"/>
      <c r="D22" s="73">
        <f t="shared" si="0"/>
        <v>0</v>
      </c>
      <c r="E22" s="94">
        <f>SUMIF(Staffcosts[Institution],'Institution &amp; Organisations'!B22,Staffcosts[Total on project])</f>
        <v>0</v>
      </c>
      <c r="F22" s="95">
        <f t="shared" si="1"/>
        <v>0</v>
      </c>
      <c r="G22" s="95">
        <f>SUMIF(Table4[Institution],'Institution &amp; Organisations'!B22,Table4[Total on project])</f>
        <v>0</v>
      </c>
      <c r="H22" s="96">
        <f t="shared" si="2"/>
        <v>0</v>
      </c>
      <c r="J22"/>
    </row>
    <row r="24" spans="1:10" x14ac:dyDescent="0.35">
      <c r="E24" s="15" t="s">
        <v>40</v>
      </c>
      <c r="F24" s="16" t="s">
        <v>41</v>
      </c>
      <c r="G24" s="16" t="s">
        <v>42</v>
      </c>
      <c r="H24" s="16" t="s">
        <v>48</v>
      </c>
    </row>
    <row r="25" spans="1:10" x14ac:dyDescent="0.35">
      <c r="E25" s="17">
        <f>ROUND(SUM(E11:E22),0)</f>
        <v>0</v>
      </c>
      <c r="F25" s="17">
        <f>ROUND(SUM(F11:F22),0)</f>
        <v>0</v>
      </c>
      <c r="G25" s="17">
        <f>ROUND(SUM(G11:G22),0)</f>
        <v>0</v>
      </c>
      <c r="H25" s="17">
        <f>ROUND(SUM(H11:H22),0)</f>
        <v>0</v>
      </c>
    </row>
    <row r="26" spans="1:10" ht="15" thickBot="1" x14ac:dyDescent="0.4">
      <c r="A26" s="18" t="s">
        <v>71</v>
      </c>
    </row>
    <row r="27" spans="1:10" x14ac:dyDescent="0.35">
      <c r="A27" s="144" t="s">
        <v>72</v>
      </c>
      <c r="B27" s="145"/>
      <c r="F27"/>
      <c r="G27"/>
      <c r="H27"/>
      <c r="I27"/>
      <c r="J27"/>
    </row>
    <row r="28" spans="1:10" x14ac:dyDescent="0.35">
      <c r="A28" s="146"/>
      <c r="B28" s="147"/>
      <c r="F28"/>
      <c r="G28"/>
      <c r="H28"/>
      <c r="I28"/>
      <c r="J28"/>
    </row>
    <row r="29" spans="1:10" x14ac:dyDescent="0.35">
      <c r="A29" s="146"/>
      <c r="B29" s="147"/>
      <c r="F29"/>
      <c r="G29"/>
      <c r="H29"/>
      <c r="I29"/>
      <c r="J29"/>
    </row>
    <row r="30" spans="1:10" x14ac:dyDescent="0.35">
      <c r="A30" s="146"/>
      <c r="B30" s="147"/>
      <c r="F30"/>
      <c r="G30"/>
      <c r="H30"/>
      <c r="I30"/>
      <c r="J30"/>
    </row>
    <row r="31" spans="1:10" x14ac:dyDescent="0.35">
      <c r="A31" s="146"/>
      <c r="B31" s="147"/>
      <c r="F31"/>
      <c r="G31"/>
      <c r="H31"/>
      <c r="I31"/>
      <c r="J31"/>
    </row>
    <row r="32" spans="1:10" x14ac:dyDescent="0.35">
      <c r="A32" s="146"/>
      <c r="B32" s="147"/>
      <c r="F32"/>
      <c r="G32"/>
      <c r="H32"/>
      <c r="I32"/>
      <c r="J32"/>
    </row>
    <row r="33" spans="1:10" x14ac:dyDescent="0.35">
      <c r="A33" s="146"/>
      <c r="B33" s="147"/>
      <c r="F33"/>
      <c r="G33"/>
      <c r="H33"/>
      <c r="I33"/>
      <c r="J33"/>
    </row>
    <row r="34" spans="1:10" ht="15" thickBot="1" x14ac:dyDescent="0.4">
      <c r="A34" s="148"/>
      <c r="B34" s="149"/>
      <c r="F34"/>
      <c r="G34"/>
      <c r="H34"/>
      <c r="I34"/>
      <c r="J34"/>
    </row>
    <row r="35" spans="1:10" x14ac:dyDescent="0.35">
      <c r="F35"/>
      <c r="G35"/>
      <c r="H35"/>
      <c r="I35"/>
      <c r="J35"/>
    </row>
    <row r="36" spans="1:10" x14ac:dyDescent="0.35">
      <c r="F36"/>
      <c r="G36"/>
      <c r="H36"/>
      <c r="I36"/>
      <c r="J36"/>
    </row>
    <row r="37" spans="1:10" x14ac:dyDescent="0.35">
      <c r="F37"/>
      <c r="G37"/>
      <c r="H37"/>
      <c r="I37"/>
      <c r="J37"/>
    </row>
    <row r="38" spans="1:10" x14ac:dyDescent="0.35">
      <c r="F38"/>
      <c r="G38"/>
      <c r="H38"/>
      <c r="I38"/>
      <c r="J38"/>
    </row>
    <row r="39" spans="1:10" x14ac:dyDescent="0.35">
      <c r="F39"/>
      <c r="G39"/>
      <c r="H39"/>
      <c r="I39"/>
      <c r="J39"/>
    </row>
  </sheetData>
  <mergeCells count="3">
    <mergeCell ref="B7:B8"/>
    <mergeCell ref="A10:B10"/>
    <mergeCell ref="A27:B34"/>
  </mergeCells>
  <phoneticPr fontId="6" type="noConversion"/>
  <conditionalFormatting sqref="D12:D19">
    <cfRule type="cellIs" dxfId="32" priority="3" operator="equal">
      <formula>0</formula>
    </cfRule>
  </conditionalFormatting>
  <conditionalFormatting sqref="D20:D22">
    <cfRule type="cellIs" dxfId="31" priority="2" operator="equal">
      <formula>0</formula>
    </cfRule>
  </conditionalFormatting>
  <conditionalFormatting sqref="D11">
    <cfRule type="cellIs" dxfId="30" priority="1" operator="equal">
      <formula>0</formula>
    </cfRule>
  </conditionalFormatting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F3F56C-D462-4581-93D1-3E327A34E5A3}">
          <x14:formula1>
            <xm:f>'Hidden data'!$A$3:$A$11</xm:f>
          </x14:formula1>
          <xm:sqref>B11:B19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zoomScale="85" zoomScaleNormal="85" workbookViewId="0">
      <selection activeCell="G1" sqref="G1:G1048576"/>
    </sheetView>
  </sheetViews>
  <sheetFormatPr defaultRowHeight="14.5" x14ac:dyDescent="0.35"/>
  <cols>
    <col min="1" max="1" width="29.26953125" customWidth="1"/>
    <col min="2" max="2" width="44" customWidth="1"/>
    <col min="3" max="3" width="13.453125" customWidth="1"/>
    <col min="4" max="4" width="32.26953125" customWidth="1"/>
    <col min="5" max="5" width="18.1796875" bestFit="1" customWidth="1"/>
    <col min="6" max="6" width="12" customWidth="1"/>
    <col min="7" max="11" width="12.7265625" style="1" customWidth="1"/>
    <col min="12" max="12" width="18" customWidth="1"/>
    <col min="13" max="13" width="13.26953125" customWidth="1"/>
    <col min="16" max="16" width="15.7265625" bestFit="1" customWidth="1"/>
  </cols>
  <sheetData>
    <row r="1" spans="1:12" ht="6" customHeight="1" x14ac:dyDescent="0.35"/>
    <row r="2" spans="1:12" x14ac:dyDescent="0.35">
      <c r="A2" s="150" t="s">
        <v>39</v>
      </c>
      <c r="B2" s="150"/>
      <c r="C2" s="150"/>
      <c r="D2" s="150"/>
      <c r="E2" s="150"/>
      <c r="F2" s="150"/>
      <c r="G2" s="63" t="s">
        <v>18</v>
      </c>
      <c r="H2" s="63" t="s">
        <v>19</v>
      </c>
      <c r="I2" s="63" t="s">
        <v>20</v>
      </c>
      <c r="J2" s="63" t="s">
        <v>21</v>
      </c>
      <c r="K2" s="63" t="s">
        <v>22</v>
      </c>
      <c r="L2" s="63" t="s">
        <v>23</v>
      </c>
    </row>
    <row r="4" spans="1:12" s="10" customFormat="1" ht="29" x14ac:dyDescent="0.35">
      <c r="A4" s="13" t="s">
        <v>24</v>
      </c>
      <c r="B4" s="14" t="s">
        <v>25</v>
      </c>
      <c r="C4" s="11" t="s">
        <v>38</v>
      </c>
      <c r="D4" s="11" t="s">
        <v>26</v>
      </c>
      <c r="E4" s="11" t="s">
        <v>27</v>
      </c>
      <c r="F4" s="11" t="s">
        <v>37</v>
      </c>
      <c r="G4" s="11" t="s">
        <v>28</v>
      </c>
      <c r="H4" s="11" t="s">
        <v>29</v>
      </c>
      <c r="I4" s="11" t="s">
        <v>30</v>
      </c>
      <c r="J4" s="11" t="s">
        <v>31</v>
      </c>
      <c r="K4" s="12" t="s">
        <v>79</v>
      </c>
      <c r="L4" s="12" t="s">
        <v>32</v>
      </c>
    </row>
    <row r="5" spans="1:12" x14ac:dyDescent="0.35">
      <c r="A5" s="25"/>
      <c r="B5" s="26"/>
      <c r="C5" s="27"/>
      <c r="D5" s="27"/>
      <c r="E5" s="28"/>
      <c r="F5" s="27"/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1">
        <f>SUM(Staffcosts[[#This Row],[Apr 21 to Mar 22]:[Apr 25 to Mar 26]])</f>
        <v>0</v>
      </c>
    </row>
    <row r="6" spans="1:12" x14ac:dyDescent="0.35">
      <c r="A6" s="25"/>
      <c r="B6" s="26"/>
      <c r="C6" s="27"/>
      <c r="D6" s="27"/>
      <c r="E6" s="28"/>
      <c r="F6" s="27"/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1">
        <f>SUM(Staffcosts[[#This Row],[Apr 21 to Mar 22]:[Apr 25 to Mar 26]])</f>
        <v>0</v>
      </c>
    </row>
    <row r="7" spans="1:12" x14ac:dyDescent="0.35">
      <c r="A7" s="25"/>
      <c r="B7" s="26"/>
      <c r="C7" s="27"/>
      <c r="D7" s="27"/>
      <c r="E7" s="28"/>
      <c r="F7" s="27"/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1">
        <f>SUM(Staffcosts[[#This Row],[Apr 21 to Mar 22]:[Apr 25 to Mar 26]])</f>
        <v>0</v>
      </c>
    </row>
    <row r="8" spans="1:12" x14ac:dyDescent="0.35">
      <c r="A8" s="25"/>
      <c r="B8" s="26"/>
      <c r="C8" s="27"/>
      <c r="D8" s="27"/>
      <c r="E8" s="28"/>
      <c r="F8" s="27"/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1">
        <f>SUM(Staffcosts[[#This Row],[Apr 21 to Mar 22]:[Apr 25 to Mar 26]])</f>
        <v>0</v>
      </c>
    </row>
    <row r="9" spans="1:12" x14ac:dyDescent="0.35">
      <c r="A9" s="25"/>
      <c r="B9" s="26"/>
      <c r="C9" s="27"/>
      <c r="D9" s="27"/>
      <c r="E9" s="28"/>
      <c r="F9" s="27"/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1">
        <f>SUM(Staffcosts[[#This Row],[Apr 21 to Mar 22]:[Apr 25 to Mar 26]])</f>
        <v>0</v>
      </c>
    </row>
    <row r="10" spans="1:12" x14ac:dyDescent="0.35">
      <c r="A10" s="25"/>
      <c r="B10" s="26"/>
      <c r="C10" s="27"/>
      <c r="D10" s="27"/>
      <c r="E10" s="28"/>
      <c r="F10" s="27"/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1">
        <f>SUM(Staffcosts[[#This Row],[Apr 21 to Mar 22]:[Apr 25 to Mar 26]])</f>
        <v>0</v>
      </c>
    </row>
    <row r="11" spans="1:12" x14ac:dyDescent="0.35">
      <c r="A11" s="25"/>
      <c r="B11" s="26"/>
      <c r="C11" s="27"/>
      <c r="D11" s="27"/>
      <c r="E11" s="28"/>
      <c r="F11" s="27"/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1">
        <f>SUM(Staffcosts[[#This Row],[Apr 21 to Mar 22]:[Apr 25 to Mar 26]])</f>
        <v>0</v>
      </c>
    </row>
    <row r="12" spans="1:12" x14ac:dyDescent="0.35">
      <c r="A12" s="30"/>
      <c r="B12" s="31"/>
      <c r="C12" s="27"/>
      <c r="D12" s="27"/>
      <c r="E12" s="28"/>
      <c r="F12" s="27"/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1">
        <f>SUM(Staffcosts[[#This Row],[Apr 21 to Mar 22]:[Apr 25 to Mar 26]])</f>
        <v>0</v>
      </c>
    </row>
    <row r="13" spans="1:12" x14ac:dyDescent="0.35">
      <c r="A13" s="30"/>
      <c r="B13" s="31"/>
      <c r="C13" s="27"/>
      <c r="D13" s="27"/>
      <c r="E13" s="28"/>
      <c r="F13" s="27"/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1">
        <f>SUM(Staffcosts[[#This Row],[Apr 21 to Mar 22]:[Apr 25 to Mar 26]])</f>
        <v>0</v>
      </c>
    </row>
    <row r="14" spans="1:12" x14ac:dyDescent="0.35">
      <c r="A14" s="30"/>
      <c r="B14" s="31"/>
      <c r="C14" s="27"/>
      <c r="D14" s="27"/>
      <c r="E14" s="28"/>
      <c r="F14" s="27"/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1">
        <f>SUM(Staffcosts[[#This Row],[Apr 21 to Mar 22]:[Apr 25 to Mar 26]])</f>
        <v>0</v>
      </c>
    </row>
    <row r="15" spans="1:12" x14ac:dyDescent="0.35">
      <c r="A15" s="30"/>
      <c r="B15" s="31"/>
      <c r="C15" s="27"/>
      <c r="D15" s="27"/>
      <c r="E15" s="28"/>
      <c r="F15" s="27"/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1">
        <f>SUM(Staffcosts[[#This Row],[Apr 21 to Mar 22]:[Apr 25 to Mar 26]])</f>
        <v>0</v>
      </c>
    </row>
    <row r="16" spans="1:12" x14ac:dyDescent="0.35">
      <c r="A16" s="30"/>
      <c r="B16" s="31"/>
      <c r="C16" s="27"/>
      <c r="D16" s="27"/>
      <c r="E16" s="28"/>
      <c r="F16" s="27"/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1">
        <f>SUM(Staffcosts[[#This Row],[Apr 21 to Mar 22]:[Apr 25 to Mar 26]])</f>
        <v>0</v>
      </c>
    </row>
    <row r="17" spans="1:12" x14ac:dyDescent="0.35">
      <c r="A17" s="30"/>
      <c r="B17" s="31"/>
      <c r="C17" s="27"/>
      <c r="D17" s="27"/>
      <c r="E17" s="28"/>
      <c r="F17" s="27"/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1">
        <f>SUM(Staffcosts[[#This Row],[Apr 21 to Mar 22]:[Apr 25 to Mar 26]])</f>
        <v>0</v>
      </c>
    </row>
    <row r="18" spans="1:12" x14ac:dyDescent="0.35">
      <c r="A18" s="30"/>
      <c r="B18" s="31"/>
      <c r="C18" s="27"/>
      <c r="D18" s="27"/>
      <c r="E18" s="28"/>
      <c r="F18" s="27"/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1">
        <f>SUM(Staffcosts[[#This Row],[Apr 21 to Mar 22]:[Apr 25 to Mar 26]])</f>
        <v>0</v>
      </c>
    </row>
    <row r="19" spans="1:12" x14ac:dyDescent="0.35">
      <c r="A19" s="25"/>
      <c r="B19" s="26"/>
      <c r="C19" s="27"/>
      <c r="D19" s="27"/>
      <c r="E19" s="28"/>
      <c r="F19" s="27"/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1">
        <f>SUM(Staffcosts[[#This Row],[Apr 21 to Mar 22]:[Apr 25 to Mar 26]])</f>
        <v>0</v>
      </c>
    </row>
    <row r="20" spans="1:12" x14ac:dyDescent="0.35">
      <c r="A20" s="25"/>
      <c r="B20" s="26"/>
      <c r="C20" s="27"/>
      <c r="D20" s="27"/>
      <c r="E20" s="28"/>
      <c r="F20" s="27"/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1">
        <f>SUM(Staffcosts[[#This Row],[Apr 21 to Mar 22]:[Apr 25 to Mar 26]])</f>
        <v>0</v>
      </c>
    </row>
    <row r="21" spans="1:12" x14ac:dyDescent="0.35">
      <c r="A21" s="25"/>
      <c r="B21" s="26"/>
      <c r="C21" s="32"/>
      <c r="D21" s="32"/>
      <c r="E21" s="28"/>
      <c r="F21" s="27"/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1">
        <f>SUM(Staffcosts[[#This Row],[Apr 21 to Mar 22]:[Apr 25 to Mar 26]])</f>
        <v>0</v>
      </c>
    </row>
    <row r="22" spans="1:12" x14ac:dyDescent="0.35">
      <c r="A22" s="25"/>
      <c r="B22" s="26"/>
      <c r="C22" s="32"/>
      <c r="D22" s="32"/>
      <c r="E22" s="28"/>
      <c r="F22" s="27"/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1">
        <f>SUM(Staffcosts[[#This Row],[Apr 21 to Mar 22]:[Apr 25 to Mar 26]])</f>
        <v>0</v>
      </c>
    </row>
    <row r="23" spans="1:12" x14ac:dyDescent="0.35">
      <c r="A23" s="25"/>
      <c r="B23" s="26"/>
      <c r="C23" s="32"/>
      <c r="D23" s="32"/>
      <c r="E23" s="28"/>
      <c r="F23" s="27"/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1">
        <f>SUM(Staffcosts[[#This Row],[Apr 21 to Mar 22]:[Apr 25 to Mar 26]])</f>
        <v>0</v>
      </c>
    </row>
    <row r="24" spans="1:12" x14ac:dyDescent="0.35">
      <c r="A24" s="25"/>
      <c r="B24" s="26"/>
      <c r="C24" s="32"/>
      <c r="D24" s="32"/>
      <c r="E24" s="28"/>
      <c r="F24" s="27"/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1">
        <f>SUM(Staffcosts[[#This Row],[Apr 21 to Mar 22]:[Apr 25 to Mar 26]])</f>
        <v>0</v>
      </c>
    </row>
    <row r="25" spans="1:12" x14ac:dyDescent="0.35">
      <c r="A25" s="25"/>
      <c r="B25" s="26"/>
      <c r="C25" s="32"/>
      <c r="D25" s="32"/>
      <c r="E25" s="28"/>
      <c r="F25" s="27"/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1">
        <f>SUM(Staffcosts[[#This Row],[Apr 21 to Mar 22]:[Apr 25 to Mar 26]])</f>
        <v>0</v>
      </c>
    </row>
    <row r="26" spans="1:12" x14ac:dyDescent="0.35">
      <c r="A26" s="25"/>
      <c r="B26" s="26"/>
      <c r="C26" s="32"/>
      <c r="D26" s="32"/>
      <c r="E26" s="28"/>
      <c r="F26" s="27"/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1">
        <f>SUM(Staffcosts[[#This Row],[Apr 21 to Mar 22]:[Apr 25 to Mar 26]])</f>
        <v>0</v>
      </c>
    </row>
    <row r="27" spans="1:12" x14ac:dyDescent="0.35">
      <c r="A27" s="25"/>
      <c r="B27" s="26"/>
      <c r="C27" s="32"/>
      <c r="D27" s="32"/>
      <c r="E27" s="28"/>
      <c r="F27" s="27"/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1">
        <f>SUM(Staffcosts[[#This Row],[Apr 21 to Mar 22]:[Apr 25 to Mar 26]])</f>
        <v>0</v>
      </c>
    </row>
    <row r="28" spans="1:12" x14ac:dyDescent="0.35">
      <c r="A28" s="25"/>
      <c r="B28" s="26"/>
      <c r="C28" s="32"/>
      <c r="D28" s="32"/>
      <c r="E28" s="28"/>
      <c r="F28" s="27"/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1">
        <f>SUM(Staffcosts[[#This Row],[Apr 21 to Mar 22]:[Apr 25 to Mar 26]])</f>
        <v>0</v>
      </c>
    </row>
    <row r="29" spans="1:12" x14ac:dyDescent="0.35">
      <c r="A29" s="25"/>
      <c r="B29" s="26"/>
      <c r="C29" s="32"/>
      <c r="D29" s="32"/>
      <c r="E29" s="28"/>
      <c r="F29" s="27"/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1">
        <f>SUM(Staffcosts[[#This Row],[Apr 21 to Mar 22]:[Apr 25 to Mar 26]])</f>
        <v>0</v>
      </c>
    </row>
    <row r="30" spans="1:12" x14ac:dyDescent="0.35">
      <c r="A30" s="25"/>
      <c r="B30" s="26"/>
      <c r="C30" s="32"/>
      <c r="D30" s="32"/>
      <c r="E30" s="28"/>
      <c r="F30" s="27"/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1">
        <f>SUM(Staffcosts[[#This Row],[Apr 21 to Mar 22]:[Apr 25 to Mar 26]])</f>
        <v>0</v>
      </c>
    </row>
    <row r="31" spans="1:12" x14ac:dyDescent="0.35">
      <c r="A31" s="25"/>
      <c r="B31" s="26"/>
      <c r="C31" s="32"/>
      <c r="D31" s="32"/>
      <c r="E31" s="28"/>
      <c r="F31" s="27"/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1">
        <f>SUM(Staffcosts[[#This Row],[Apr 21 to Mar 22]:[Apr 25 to Mar 26]])</f>
        <v>0</v>
      </c>
    </row>
    <row r="32" spans="1:12" x14ac:dyDescent="0.35">
      <c r="A32" s="25"/>
      <c r="B32" s="26"/>
      <c r="C32" s="32"/>
      <c r="D32" s="32"/>
      <c r="E32" s="28"/>
      <c r="F32" s="27"/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1">
        <f>SUM(Staffcosts[[#This Row],[Apr 21 to Mar 22]:[Apr 25 to Mar 26]])</f>
        <v>0</v>
      </c>
    </row>
    <row r="33" spans="1:12" x14ac:dyDescent="0.35">
      <c r="A33" s="25"/>
      <c r="B33" s="26"/>
      <c r="C33" s="32"/>
      <c r="D33" s="32"/>
      <c r="E33" s="28"/>
      <c r="F33" s="27"/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1">
        <f>SUM(Staffcosts[[#This Row],[Apr 21 to Mar 22]:[Apr 25 to Mar 26]])</f>
        <v>0</v>
      </c>
    </row>
    <row r="34" spans="1:12" x14ac:dyDescent="0.35">
      <c r="A34" s="25"/>
      <c r="B34" s="26"/>
      <c r="C34" s="32"/>
      <c r="D34" s="32"/>
      <c r="E34" s="28"/>
      <c r="F34" s="27"/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1">
        <f>SUM(Staffcosts[[#This Row],[Apr 21 to Mar 22]:[Apr 25 to Mar 26]])</f>
        <v>0</v>
      </c>
    </row>
    <row r="35" spans="1:12" x14ac:dyDescent="0.35">
      <c r="A35" s="25"/>
      <c r="B35" s="26"/>
      <c r="C35" s="32"/>
      <c r="D35" s="32"/>
      <c r="E35" s="28"/>
      <c r="F35" s="27"/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1">
        <f>SUM(Staffcosts[[#This Row],[Apr 21 to Mar 22]:[Apr 25 to Mar 26]])</f>
        <v>0</v>
      </c>
    </row>
    <row r="36" spans="1:12" x14ac:dyDescent="0.35">
      <c r="A36" s="25"/>
      <c r="B36" s="26"/>
      <c r="C36" s="32"/>
      <c r="D36" s="32"/>
      <c r="E36" s="28"/>
      <c r="F36" s="27"/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1">
        <f>SUM(Staffcosts[[#This Row],[Apr 21 to Mar 22]:[Apr 25 to Mar 26]])</f>
        <v>0</v>
      </c>
    </row>
    <row r="37" spans="1:12" x14ac:dyDescent="0.35">
      <c r="A37" s="25"/>
      <c r="B37" s="26"/>
      <c r="C37" s="32"/>
      <c r="D37" s="32"/>
      <c r="E37" s="28"/>
      <c r="F37" s="27"/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1">
        <f>SUM(Staffcosts[[#This Row],[Apr 21 to Mar 22]:[Apr 25 to Mar 26]])</f>
        <v>0</v>
      </c>
    </row>
    <row r="38" spans="1:12" x14ac:dyDescent="0.35">
      <c r="A38" s="25"/>
      <c r="B38" s="26"/>
      <c r="C38" s="32"/>
      <c r="D38" s="32"/>
      <c r="E38" s="28"/>
      <c r="F38" s="27"/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1">
        <f>SUM(Staffcosts[[#This Row],[Apr 21 to Mar 22]:[Apr 25 to Mar 26]])</f>
        <v>0</v>
      </c>
    </row>
    <row r="39" spans="1:12" x14ac:dyDescent="0.35">
      <c r="A39" s="25"/>
      <c r="B39" s="26"/>
      <c r="C39" s="32"/>
      <c r="D39" s="32"/>
      <c r="E39" s="28"/>
      <c r="F39" s="27"/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1">
        <f>SUM(Staffcosts[[#This Row],[Apr 21 to Mar 22]:[Apr 25 to Mar 26]])</f>
        <v>0</v>
      </c>
    </row>
    <row r="40" spans="1:12" x14ac:dyDescent="0.35">
      <c r="A40" s="25"/>
      <c r="B40" s="26"/>
      <c r="C40" s="32"/>
      <c r="D40" s="32"/>
      <c r="E40" s="28"/>
      <c r="F40" s="27"/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1">
        <f>SUM(Staffcosts[[#This Row],[Apr 21 to Mar 22]:[Apr 25 to Mar 26]])</f>
        <v>0</v>
      </c>
    </row>
    <row r="41" spans="1:12" x14ac:dyDescent="0.35">
      <c r="A41" s="25"/>
      <c r="B41" s="26"/>
      <c r="C41" s="32"/>
      <c r="D41" s="32"/>
      <c r="E41" s="28"/>
      <c r="F41" s="27"/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1">
        <f>SUM(Staffcosts[[#This Row],[Apr 21 to Mar 22]:[Apr 25 to Mar 26]])</f>
        <v>0</v>
      </c>
    </row>
    <row r="42" spans="1:12" x14ac:dyDescent="0.35">
      <c r="A42" s="25"/>
      <c r="B42" s="26"/>
      <c r="C42" s="32"/>
      <c r="D42" s="32"/>
      <c r="E42" s="28"/>
      <c r="F42" s="27"/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1">
        <f>SUM(Staffcosts[[#This Row],[Apr 21 to Mar 22]:[Apr 25 to Mar 26]])</f>
        <v>0</v>
      </c>
    </row>
    <row r="43" spans="1:12" x14ac:dyDescent="0.35">
      <c r="A43" s="25"/>
      <c r="B43" s="26"/>
      <c r="C43" s="32"/>
      <c r="D43" s="32"/>
      <c r="E43" s="28"/>
      <c r="F43" s="27"/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1">
        <f>SUM(Staffcosts[[#This Row],[Apr 21 to Mar 22]:[Apr 25 to Mar 26]])</f>
        <v>0</v>
      </c>
    </row>
    <row r="44" spans="1:12" x14ac:dyDescent="0.35">
      <c r="A44" s="25"/>
      <c r="B44" s="26"/>
      <c r="C44" s="32"/>
      <c r="D44" s="32"/>
      <c r="E44" s="28"/>
      <c r="F44" s="27"/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1">
        <f>SUM(Staffcosts[[#This Row],[Apr 21 to Mar 22]:[Apr 25 to Mar 26]])</f>
        <v>0</v>
      </c>
    </row>
    <row r="45" spans="1:12" x14ac:dyDescent="0.35">
      <c r="A45" s="25"/>
      <c r="B45" s="26"/>
      <c r="C45" s="32"/>
      <c r="D45" s="32"/>
      <c r="E45" s="28"/>
      <c r="F45" s="27"/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1">
        <f>SUM(Staffcosts[[#This Row],[Apr 21 to Mar 22]:[Apr 25 to Mar 26]])</f>
        <v>0</v>
      </c>
    </row>
    <row r="46" spans="1:12" x14ac:dyDescent="0.35">
      <c r="A46" s="25"/>
      <c r="B46" s="26"/>
      <c r="C46" s="32"/>
      <c r="D46" s="32"/>
      <c r="E46" s="28"/>
      <c r="F46" s="27"/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1">
        <f>SUM(Staffcosts[[#This Row],[Apr 21 to Mar 22]:[Apr 25 to Mar 26]])</f>
        <v>0</v>
      </c>
    </row>
    <row r="47" spans="1:12" x14ac:dyDescent="0.35">
      <c r="A47" s="25"/>
      <c r="B47" s="26"/>
      <c r="C47" s="32"/>
      <c r="D47" s="32"/>
      <c r="E47" s="28"/>
      <c r="F47" s="27"/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1">
        <f>SUM(Staffcosts[[#This Row],[Apr 21 to Mar 22]:[Apr 25 to Mar 26]])</f>
        <v>0</v>
      </c>
    </row>
    <row r="48" spans="1:12" x14ac:dyDescent="0.35">
      <c r="A48" s="25"/>
      <c r="B48" s="26"/>
      <c r="C48" s="32"/>
      <c r="D48" s="32"/>
      <c r="E48" s="28"/>
      <c r="F48" s="27"/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1">
        <f>SUM(Staffcosts[[#This Row],[Apr 21 to Mar 22]:[Apr 25 to Mar 26]])</f>
        <v>0</v>
      </c>
    </row>
    <row r="49" spans="1:12" x14ac:dyDescent="0.35">
      <c r="A49" s="25"/>
      <c r="B49" s="26"/>
      <c r="C49" s="32"/>
      <c r="D49" s="32"/>
      <c r="E49" s="28"/>
      <c r="F49" s="27"/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1">
        <f>SUM(Staffcosts[[#This Row],[Apr 21 to Mar 22]:[Apr 25 to Mar 26]])</f>
        <v>0</v>
      </c>
    </row>
    <row r="50" spans="1:12" x14ac:dyDescent="0.35">
      <c r="A50" s="25"/>
      <c r="B50" s="26"/>
      <c r="C50" s="32"/>
      <c r="D50" s="32"/>
      <c r="E50" s="28"/>
      <c r="F50" s="27"/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1">
        <f>SUM(Staffcosts[[#This Row],[Apr 21 to Mar 22]:[Apr 25 to Mar 26]])</f>
        <v>0</v>
      </c>
    </row>
    <row r="51" spans="1:12" x14ac:dyDescent="0.35">
      <c r="A51" s="25"/>
      <c r="B51" s="26"/>
      <c r="C51" s="32"/>
      <c r="D51" s="32"/>
      <c r="E51" s="28"/>
      <c r="F51" s="27"/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1">
        <f>SUM(Staffcosts[[#This Row],[Apr 21 to Mar 22]:[Apr 25 to Mar 26]])</f>
        <v>0</v>
      </c>
    </row>
    <row r="53" spans="1:12" x14ac:dyDescent="0.35">
      <c r="A53" s="4" t="s">
        <v>35</v>
      </c>
      <c r="G53" s="5">
        <f>ROUND(SUM(Staffcosts[Apr 21 to Mar 22]),0)</f>
        <v>0</v>
      </c>
      <c r="H53" s="5">
        <f>ROUND(SUM(Staffcosts[Apr 22 to Mar 23]),0)</f>
        <v>0</v>
      </c>
      <c r="I53" s="5">
        <f>ROUND(SUM(Staffcosts[Apr 23 to Mar 24]),0)</f>
        <v>0</v>
      </c>
      <c r="J53" s="5">
        <f>ROUND(SUM(Staffcosts[Apr 24 to Mar 25]),0)</f>
        <v>0</v>
      </c>
      <c r="K53" s="5">
        <f>ROUND(SUM(Staffcosts[Apr 25 to Mar 26]),0)</f>
        <v>0</v>
      </c>
      <c r="L53" s="5">
        <f>ROUND(SUM(Staffcosts[Total on project]),0)</f>
        <v>0</v>
      </c>
    </row>
    <row r="55" spans="1:12" x14ac:dyDescent="0.35">
      <c r="A55" s="4" t="s">
        <v>34</v>
      </c>
      <c r="G55" s="5">
        <f>ROUND(G53*0.3,0)</f>
        <v>0</v>
      </c>
      <c r="H55" s="5">
        <f t="shared" ref="H55:L55" si="0">ROUND(H53*0.3,0)</f>
        <v>0</v>
      </c>
      <c r="I55" s="5">
        <f t="shared" si="0"/>
        <v>0</v>
      </c>
      <c r="J55" s="5">
        <f t="shared" si="0"/>
        <v>0</v>
      </c>
      <c r="K55" s="5">
        <f t="shared" si="0"/>
        <v>0</v>
      </c>
      <c r="L55" s="5">
        <f t="shared" si="0"/>
        <v>0</v>
      </c>
    </row>
    <row r="57" spans="1:12" x14ac:dyDescent="0.35">
      <c r="A57" s="4" t="s">
        <v>36</v>
      </c>
      <c r="G57" s="5">
        <f>ROUND(G53+G55,0)</f>
        <v>0</v>
      </c>
      <c r="H57" s="5">
        <f t="shared" ref="H57:L57" si="1">ROUND(H53+H55,0)</f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</row>
    <row r="60" spans="1:12" hidden="1" x14ac:dyDescent="0.35">
      <c r="A60" s="58" t="s">
        <v>80</v>
      </c>
      <c r="G60" s="57">
        <f>SUBTOTAL(9,Staffcosts[Apr 21 to Mar 22])</f>
        <v>0</v>
      </c>
      <c r="H60" s="57">
        <f>SUBTOTAL(9,Staffcosts[Apr 22 to Mar 23])</f>
        <v>0</v>
      </c>
      <c r="I60" s="57">
        <f>SUBTOTAL(9,Staffcosts[Apr 23 to Mar 24])</f>
        <v>0</v>
      </c>
      <c r="J60" s="57">
        <f>SUBTOTAL(9,Staffcosts[Apr 24 to Mar 25])</f>
        <v>0</v>
      </c>
      <c r="K60" s="57">
        <f>SUBTOTAL(9,Staffcosts[Apr 25 to Mar 26])</f>
        <v>0</v>
      </c>
      <c r="L60" s="57">
        <f>SUBTOTAL(9,Staffcosts[Total on project])</f>
        <v>0</v>
      </c>
    </row>
    <row r="61" spans="1:12" hidden="1" x14ac:dyDescent="0.35">
      <c r="G61"/>
      <c r="H61"/>
      <c r="I61"/>
      <c r="J61"/>
      <c r="K61"/>
    </row>
    <row r="62" spans="1:12" hidden="1" x14ac:dyDescent="0.35">
      <c r="A62" s="58" t="s">
        <v>81</v>
      </c>
      <c r="G62" s="57">
        <f>G60*0.3</f>
        <v>0</v>
      </c>
      <c r="H62" s="57">
        <f t="shared" ref="H62:L62" si="2">H60*0.3</f>
        <v>0</v>
      </c>
      <c r="I62" s="57">
        <f t="shared" si="2"/>
        <v>0</v>
      </c>
      <c r="J62" s="57">
        <f t="shared" si="2"/>
        <v>0</v>
      </c>
      <c r="K62" s="57">
        <f t="shared" si="2"/>
        <v>0</v>
      </c>
      <c r="L62" s="57">
        <f t="shared" si="2"/>
        <v>0</v>
      </c>
    </row>
    <row r="63" spans="1:12" hidden="1" x14ac:dyDescent="0.35">
      <c r="G63"/>
      <c r="H63"/>
      <c r="I63"/>
      <c r="J63"/>
      <c r="K63"/>
    </row>
    <row r="64" spans="1:12" hidden="1" x14ac:dyDescent="0.35">
      <c r="A64" s="58" t="s">
        <v>23</v>
      </c>
      <c r="G64" s="57">
        <f>G60+G62</f>
        <v>0</v>
      </c>
      <c r="H64" s="57">
        <f t="shared" ref="H64:L64" si="3">H60+H62</f>
        <v>0</v>
      </c>
      <c r="I64" s="57">
        <f t="shared" si="3"/>
        <v>0</v>
      </c>
      <c r="J64" s="57">
        <f t="shared" si="3"/>
        <v>0</v>
      </c>
      <c r="K64" s="57">
        <f t="shared" si="3"/>
        <v>0</v>
      </c>
      <c r="L64" s="57">
        <f t="shared" si="3"/>
        <v>0</v>
      </c>
    </row>
  </sheetData>
  <sheetProtection algorithmName="SHA-512" hashValue="UbjycpsXbucWzFf6+MgzC8AJlJq/cA+t8gc/mgQmM4tWs7uHbjpaXH1O3JWooBeSHRj1IKiyV9Cf4sVk07g47A==" saltValue="K2qd26FtfvFLp9RiR7j3pA==" spinCount="100000" sheet="1" objects="1" scenarios="1"/>
  <mergeCells count="1">
    <mergeCell ref="A2:F2"/>
  </mergeCells>
  <pageMargins left="0.7" right="0.7" top="0.75" bottom="0.75" header="0.3" footer="0.3"/>
  <pageSetup paperSize="9" orientation="portrait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65A6F5-F0D5-4275-8BB1-7DF2717DFC5D}">
          <x14:formula1>
            <xm:f>'Hidden data'!$A$2:$A$15</xm:f>
          </x14:formula1>
          <xm:sqref>D5:D51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7B1E-6CCA-4673-ADD1-BF272A6749A1}">
  <dimension ref="A2:L61"/>
  <sheetViews>
    <sheetView zoomScale="85" zoomScaleNormal="85" workbookViewId="0">
      <selection activeCell="C6" sqref="C6"/>
    </sheetView>
  </sheetViews>
  <sheetFormatPr defaultRowHeight="14.5" x14ac:dyDescent="0.35"/>
  <cols>
    <col min="1" max="1" width="25.7265625" bestFit="1" customWidth="1"/>
    <col min="2" max="2" width="42.7265625" customWidth="1"/>
    <col min="3" max="7" width="16.81640625" customWidth="1"/>
    <col min="8" max="8" width="16.26953125" customWidth="1"/>
    <col min="9" max="9" width="4.26953125" customWidth="1"/>
    <col min="11" max="11" width="25.7265625" bestFit="1" customWidth="1"/>
  </cols>
  <sheetData>
    <row r="2" spans="1:12" x14ac:dyDescent="0.35">
      <c r="A2" s="151" t="s">
        <v>43</v>
      </c>
      <c r="B2" s="151"/>
      <c r="C2" s="64" t="s">
        <v>18</v>
      </c>
      <c r="D2" s="64" t="s">
        <v>19</v>
      </c>
      <c r="E2" s="64" t="s">
        <v>20</v>
      </c>
      <c r="F2" s="64" t="s">
        <v>21</v>
      </c>
      <c r="G2" s="64" t="s">
        <v>22</v>
      </c>
      <c r="H2" s="64" t="s">
        <v>23</v>
      </c>
      <c r="J2" s="20" t="s">
        <v>53</v>
      </c>
    </row>
    <row r="3" spans="1:12" x14ac:dyDescent="0.35">
      <c r="J3" s="41" t="s">
        <v>54</v>
      </c>
    </row>
    <row r="4" spans="1:12" x14ac:dyDescent="0.35">
      <c r="A4" s="7" t="s">
        <v>33</v>
      </c>
      <c r="B4" s="2" t="s">
        <v>26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79</v>
      </c>
      <c r="H4" s="3" t="s">
        <v>32</v>
      </c>
    </row>
    <row r="5" spans="1:12" x14ac:dyDescent="0.35">
      <c r="A5" s="33"/>
      <c r="B5" s="34"/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6">
        <f>SUM(Table4[[#This Row],[Apr 21 to Mar 22]:[Apr 25 to Mar 26]])</f>
        <v>0</v>
      </c>
    </row>
    <row r="6" spans="1:12" x14ac:dyDescent="0.35">
      <c r="A6" s="33"/>
      <c r="B6" s="34"/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6">
        <f>SUM(Table4[[#This Row],[Apr 21 to Mar 22]:[Apr 25 to Mar 26]])</f>
        <v>0</v>
      </c>
    </row>
    <row r="7" spans="1:12" x14ac:dyDescent="0.35">
      <c r="A7" s="33"/>
      <c r="B7" s="34"/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6">
        <f>SUM(Table4[[#This Row],[Apr 21 to Mar 22]:[Apr 25 to Mar 26]])</f>
        <v>0</v>
      </c>
    </row>
    <row r="8" spans="1:12" x14ac:dyDescent="0.35">
      <c r="A8" s="33"/>
      <c r="B8" s="34"/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6">
        <f>SUM(Table4[[#This Row],[Apr 21 to Mar 22]:[Apr 25 to Mar 26]])</f>
        <v>0</v>
      </c>
      <c r="K8" s="151" t="s">
        <v>55</v>
      </c>
      <c r="L8" s="151"/>
    </row>
    <row r="9" spans="1:12" x14ac:dyDescent="0.35">
      <c r="A9" s="33"/>
      <c r="B9" s="34"/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6">
        <f>SUM(Table4[[#This Row],[Apr 21 to Mar 22]:[Apr 25 to Mar 26]])</f>
        <v>0</v>
      </c>
      <c r="K9" s="43" t="str">
        <f>'Hidden data'!C3</f>
        <v>Consultancy</v>
      </c>
      <c r="L9" s="44">
        <f>SUMIF(Table4[Category],K9,Table4[Total on project])</f>
        <v>0</v>
      </c>
    </row>
    <row r="10" spans="1:12" x14ac:dyDescent="0.35">
      <c r="A10" s="33"/>
      <c r="B10" s="34"/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6">
        <f>SUM(Table4[[#This Row],[Apr 21 to Mar 22]:[Apr 25 to Mar 26]])</f>
        <v>0</v>
      </c>
      <c r="K10" s="43" t="str">
        <f>'Hidden data'!C4</f>
        <v>Consumables</v>
      </c>
      <c r="L10" s="44">
        <f>SUMIF(Table4[Category],K10,Table4[Total on project])</f>
        <v>0</v>
      </c>
    </row>
    <row r="11" spans="1:12" x14ac:dyDescent="0.35">
      <c r="A11" s="33"/>
      <c r="B11" s="34"/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6">
        <f>SUM(Table4[[#This Row],[Apr 21 to Mar 22]:[Apr 25 to Mar 26]])</f>
        <v>0</v>
      </c>
      <c r="K11" s="43" t="str">
        <f>'Hidden data'!C5</f>
        <v>Dissemination Activities</v>
      </c>
      <c r="L11" s="44">
        <f>SUMIF(Table4[Category],K11,Table4[Total on project])</f>
        <v>0</v>
      </c>
    </row>
    <row r="12" spans="1:12" x14ac:dyDescent="0.35">
      <c r="A12" s="33"/>
      <c r="B12" s="34"/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6">
        <f>SUM(Table4[[#This Row],[Apr 21 to Mar 22]:[Apr 25 to Mar 26]])</f>
        <v>0</v>
      </c>
      <c r="K12" s="43" t="str">
        <f>'Hidden data'!C6</f>
        <v>Equipment</v>
      </c>
      <c r="L12" s="44">
        <f>SUMIF(Table4[Category],K12,Table4[Total on project])</f>
        <v>0</v>
      </c>
    </row>
    <row r="13" spans="1:12" x14ac:dyDescent="0.35">
      <c r="A13" s="33"/>
      <c r="B13" s="34"/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6">
        <f>SUM(Table4[[#This Row],[Apr 21 to Mar 22]:[Apr 25 to Mar 26]])</f>
        <v>0</v>
      </c>
      <c r="K13" s="43" t="str">
        <f>'Hidden data'!C7</f>
        <v>Patient &amp; Public Involvement</v>
      </c>
      <c r="L13" s="44">
        <f>SUMIF(Table4[Category],K13,Table4[Total on project])</f>
        <v>0</v>
      </c>
    </row>
    <row r="14" spans="1:12" x14ac:dyDescent="0.35">
      <c r="A14" s="33"/>
      <c r="B14" s="34"/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6">
        <f>SUM(Table4[[#This Row],[Apr 21 to Mar 22]:[Apr 25 to Mar 26]])</f>
        <v>0</v>
      </c>
      <c r="K14" s="43" t="str">
        <f>'Hidden data'!C8</f>
        <v>Recruitment Costs</v>
      </c>
      <c r="L14" s="44">
        <f>SUMIF(Table4[Category],K14,Table4[Total on project])</f>
        <v>0</v>
      </c>
    </row>
    <row r="15" spans="1:12" x14ac:dyDescent="0.35">
      <c r="A15" s="33"/>
      <c r="B15" s="34"/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6">
        <f>SUM(Table4[[#This Row],[Apr 21 to Mar 22]:[Apr 25 to Mar 26]])</f>
        <v>0</v>
      </c>
      <c r="K15" s="43" t="str">
        <f>'Hidden data'!C9</f>
        <v>Travel &amp; Subsistence</v>
      </c>
      <c r="L15" s="44">
        <f>SUMIF(Table4[Category],K15,Table4[Total on project])</f>
        <v>0</v>
      </c>
    </row>
    <row r="16" spans="1:12" x14ac:dyDescent="0.35">
      <c r="A16" s="33"/>
      <c r="B16" s="34"/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6">
        <f>SUM(Table4[[#This Row],[Apr 21 to Mar 22]:[Apr 25 to Mar 26]])</f>
        <v>0</v>
      </c>
      <c r="K16" s="43" t="str">
        <f>'Hidden data'!C10</f>
        <v>Database costs</v>
      </c>
      <c r="L16" s="44">
        <f>SUMIF(Table4[Category],K16,Table4[Total on project])</f>
        <v>0</v>
      </c>
    </row>
    <row r="17" spans="1:12" x14ac:dyDescent="0.35">
      <c r="A17" s="33"/>
      <c r="B17" s="34"/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6">
        <f>SUM(Table4[[#This Row],[Apr 21 to Mar 22]:[Apr 25 to Mar 26]])</f>
        <v>0</v>
      </c>
      <c r="K17" s="43" t="str">
        <f>'Hidden data'!C11</f>
        <v>Other</v>
      </c>
      <c r="L17" s="44">
        <f>SUMIF(Table4[Category],K17,Table4[Total on project])</f>
        <v>0</v>
      </c>
    </row>
    <row r="18" spans="1:12" x14ac:dyDescent="0.35">
      <c r="A18" s="33"/>
      <c r="B18" s="34"/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6">
        <f>SUM(Table4[[#This Row],[Apr 21 to Mar 22]:[Apr 25 to Mar 26]])</f>
        <v>0</v>
      </c>
    </row>
    <row r="19" spans="1:12" x14ac:dyDescent="0.35">
      <c r="A19" s="33"/>
      <c r="B19" s="34"/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6">
        <f>SUM(Table4[[#This Row],[Apr 21 to Mar 22]:[Apr 25 to Mar 26]])</f>
        <v>0</v>
      </c>
      <c r="K19" s="4" t="s">
        <v>23</v>
      </c>
      <c r="L19" s="5">
        <f>SUM(L9:L17)</f>
        <v>0</v>
      </c>
    </row>
    <row r="20" spans="1:12" x14ac:dyDescent="0.35">
      <c r="A20" s="33"/>
      <c r="B20" s="34"/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6">
        <f>SUM(Table4[[#This Row],[Apr 21 to Mar 22]:[Apr 25 to Mar 26]])</f>
        <v>0</v>
      </c>
    </row>
    <row r="21" spans="1:12" x14ac:dyDescent="0.35">
      <c r="A21" s="33"/>
      <c r="B21" s="34"/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6">
        <f>SUM(Table4[[#This Row],[Apr 21 to Mar 22]:[Apr 25 to Mar 26]])</f>
        <v>0</v>
      </c>
    </row>
    <row r="22" spans="1:12" x14ac:dyDescent="0.35">
      <c r="A22" s="33"/>
      <c r="B22" s="34"/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6">
        <f>SUM(Table4[[#This Row],[Apr 21 to Mar 22]:[Apr 25 to Mar 26]])</f>
        <v>0</v>
      </c>
    </row>
    <row r="23" spans="1:12" x14ac:dyDescent="0.35">
      <c r="A23" s="33"/>
      <c r="B23" s="34"/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6">
        <f>SUM(Table4[[#This Row],[Apr 21 to Mar 22]:[Apr 25 to Mar 26]])</f>
        <v>0</v>
      </c>
    </row>
    <row r="24" spans="1:12" x14ac:dyDescent="0.35">
      <c r="A24" s="33"/>
      <c r="B24" s="34"/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6">
        <f>SUM(Table4[[#This Row],[Apr 21 to Mar 22]:[Apr 25 to Mar 26]])</f>
        <v>0</v>
      </c>
    </row>
    <row r="25" spans="1:12" x14ac:dyDescent="0.35">
      <c r="A25" s="33"/>
      <c r="B25" s="34"/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6">
        <f>SUM(Table4[[#This Row],[Apr 21 to Mar 22]:[Apr 25 to Mar 26]])</f>
        <v>0</v>
      </c>
    </row>
    <row r="26" spans="1:12" x14ac:dyDescent="0.35">
      <c r="A26" s="33"/>
      <c r="B26" s="34"/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6">
        <f>SUM(Table4[[#This Row],[Apr 21 to Mar 22]:[Apr 25 to Mar 26]])</f>
        <v>0</v>
      </c>
    </row>
    <row r="27" spans="1:12" x14ac:dyDescent="0.35">
      <c r="A27" s="33"/>
      <c r="B27" s="34"/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6">
        <f>SUM(Table4[[#This Row],[Apr 21 to Mar 22]:[Apr 25 to Mar 26]])</f>
        <v>0</v>
      </c>
    </row>
    <row r="28" spans="1:12" x14ac:dyDescent="0.35">
      <c r="A28" s="33"/>
      <c r="B28" s="34"/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6">
        <f>SUM(Table4[[#This Row],[Apr 21 to Mar 22]:[Apr 25 to Mar 26]])</f>
        <v>0</v>
      </c>
    </row>
    <row r="29" spans="1:12" x14ac:dyDescent="0.35">
      <c r="A29" s="33"/>
      <c r="B29" s="34"/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6">
        <f>SUM(Table4[[#This Row],[Apr 21 to Mar 22]:[Apr 25 to Mar 26]])</f>
        <v>0</v>
      </c>
    </row>
    <row r="30" spans="1:12" x14ac:dyDescent="0.35">
      <c r="A30" s="33"/>
      <c r="B30" s="34"/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6">
        <f>SUM(Table4[[#This Row],[Apr 21 to Mar 22]:[Apr 25 to Mar 26]])</f>
        <v>0</v>
      </c>
    </row>
    <row r="31" spans="1:12" x14ac:dyDescent="0.35">
      <c r="A31" s="33"/>
      <c r="B31" s="34"/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6">
        <f>SUM(Table4[[#This Row],[Apr 21 to Mar 22]:[Apr 25 to Mar 26]])</f>
        <v>0</v>
      </c>
    </row>
    <row r="32" spans="1:12" x14ac:dyDescent="0.35">
      <c r="A32" s="33"/>
      <c r="B32" s="34"/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6">
        <f>SUM(Table4[[#This Row],[Apr 21 to Mar 22]:[Apr 25 to Mar 26]])</f>
        <v>0</v>
      </c>
    </row>
    <row r="33" spans="1:8" x14ac:dyDescent="0.35">
      <c r="A33" s="33"/>
      <c r="B33" s="34"/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6">
        <f>SUM(Table4[[#This Row],[Apr 21 to Mar 22]:[Apr 25 to Mar 26]])</f>
        <v>0</v>
      </c>
    </row>
    <row r="34" spans="1:8" x14ac:dyDescent="0.35">
      <c r="A34" s="33"/>
      <c r="B34" s="34"/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6">
        <f>SUM(Table4[[#This Row],[Apr 21 to Mar 22]:[Apr 25 to Mar 26]])</f>
        <v>0</v>
      </c>
    </row>
    <row r="35" spans="1:8" x14ac:dyDescent="0.35">
      <c r="A35" s="33"/>
      <c r="B35" s="34"/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6">
        <f>SUM(Table4[[#This Row],[Apr 21 to Mar 22]:[Apr 25 to Mar 26]])</f>
        <v>0</v>
      </c>
    </row>
    <row r="36" spans="1:8" x14ac:dyDescent="0.35">
      <c r="A36" s="33"/>
      <c r="B36" s="34"/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6">
        <f>SUM(Table4[[#This Row],[Apr 21 to Mar 22]:[Apr 25 to Mar 26]])</f>
        <v>0</v>
      </c>
    </row>
    <row r="37" spans="1:8" x14ac:dyDescent="0.35">
      <c r="A37" s="33"/>
      <c r="B37" s="34"/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6">
        <f>SUM(Table4[[#This Row],[Apr 21 to Mar 22]:[Apr 25 to Mar 26]])</f>
        <v>0</v>
      </c>
    </row>
    <row r="38" spans="1:8" x14ac:dyDescent="0.35">
      <c r="A38" s="33"/>
      <c r="B38" s="34"/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6">
        <f>SUM(Table4[[#This Row],[Apr 21 to Mar 22]:[Apr 25 to Mar 26]])</f>
        <v>0</v>
      </c>
    </row>
    <row r="39" spans="1:8" x14ac:dyDescent="0.35">
      <c r="A39" s="33"/>
      <c r="B39" s="34"/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6">
        <f>SUM(Table4[[#This Row],[Apr 21 to Mar 22]:[Apr 25 to Mar 26]])</f>
        <v>0</v>
      </c>
    </row>
    <row r="40" spans="1:8" x14ac:dyDescent="0.35">
      <c r="A40" s="33"/>
      <c r="B40" s="34"/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6">
        <f>SUM(Table4[[#This Row],[Apr 21 to Mar 22]:[Apr 25 to Mar 26]])</f>
        <v>0</v>
      </c>
    </row>
    <row r="41" spans="1:8" x14ac:dyDescent="0.35">
      <c r="A41" s="33"/>
      <c r="B41" s="34"/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6">
        <f>SUM(Table4[[#This Row],[Apr 21 to Mar 22]:[Apr 25 to Mar 26]])</f>
        <v>0</v>
      </c>
    </row>
    <row r="42" spans="1:8" x14ac:dyDescent="0.35">
      <c r="A42" s="33"/>
      <c r="B42" s="34"/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6">
        <f>SUM(Table4[[#This Row],[Apr 21 to Mar 22]:[Apr 25 to Mar 26]])</f>
        <v>0</v>
      </c>
    </row>
    <row r="43" spans="1:8" x14ac:dyDescent="0.35">
      <c r="A43" s="33"/>
      <c r="B43" s="34"/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6">
        <f>SUM(Table4[[#This Row],[Apr 21 to Mar 22]:[Apr 25 to Mar 26]])</f>
        <v>0</v>
      </c>
    </row>
    <row r="44" spans="1:8" x14ac:dyDescent="0.35">
      <c r="A44" s="33"/>
      <c r="B44" s="34"/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6">
        <f>SUM(Table4[[#This Row],[Apr 21 to Mar 22]:[Apr 25 to Mar 26]])</f>
        <v>0</v>
      </c>
    </row>
    <row r="45" spans="1:8" x14ac:dyDescent="0.35">
      <c r="A45" s="33"/>
      <c r="B45" s="34"/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6">
        <f>SUM(Table4[[#This Row],[Apr 21 to Mar 22]:[Apr 25 to Mar 26]])</f>
        <v>0</v>
      </c>
    </row>
    <row r="46" spans="1:8" x14ac:dyDescent="0.35">
      <c r="A46" s="33"/>
      <c r="B46" s="34"/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6">
        <f>SUM(Table4[[#This Row],[Apr 21 to Mar 22]:[Apr 25 to Mar 26]])</f>
        <v>0</v>
      </c>
    </row>
    <row r="47" spans="1:8" x14ac:dyDescent="0.35">
      <c r="A47" s="33"/>
      <c r="B47" s="34"/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6">
        <f>SUM(Table4[[#This Row],[Apr 21 to Mar 22]:[Apr 25 to Mar 26]])</f>
        <v>0</v>
      </c>
    </row>
    <row r="48" spans="1:8" x14ac:dyDescent="0.35">
      <c r="A48" s="33"/>
      <c r="B48" s="34"/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6">
        <f>SUM(Table4[[#This Row],[Apr 21 to Mar 22]:[Apr 25 to Mar 26]])</f>
        <v>0</v>
      </c>
    </row>
    <row r="49" spans="1:8" x14ac:dyDescent="0.35">
      <c r="A49" s="33"/>
      <c r="B49" s="34"/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6">
        <f>SUM(Table4[[#This Row],[Apr 21 to Mar 22]:[Apr 25 to Mar 26]])</f>
        <v>0</v>
      </c>
    </row>
    <row r="50" spans="1:8" x14ac:dyDescent="0.35">
      <c r="A50" s="33"/>
      <c r="B50" s="34"/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6">
        <f>SUM(Table4[[#This Row],[Apr 21 to Mar 22]:[Apr 25 to Mar 26]])</f>
        <v>0</v>
      </c>
    </row>
    <row r="51" spans="1:8" x14ac:dyDescent="0.35">
      <c r="A51" s="33"/>
      <c r="B51" s="34"/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6">
        <f>SUM(Table4[[#This Row],[Apr 21 to Mar 22]:[Apr 25 to Mar 26]])</f>
        <v>0</v>
      </c>
    </row>
    <row r="52" spans="1:8" x14ac:dyDescent="0.35">
      <c r="C52" s="8"/>
      <c r="D52" s="8"/>
      <c r="E52" s="8"/>
      <c r="F52" s="8"/>
      <c r="G52" s="8"/>
      <c r="H52" s="8"/>
    </row>
    <row r="53" spans="1:8" x14ac:dyDescent="0.35">
      <c r="A53" s="4" t="s">
        <v>44</v>
      </c>
      <c r="C53" s="5">
        <f>ROUND(SUM(Table4[Apr 21 to Mar 22]),0)</f>
        <v>0</v>
      </c>
      <c r="D53" s="5">
        <f>ROUND(SUM(Table4[Apr 22 to Mar 23]),0)</f>
        <v>0</v>
      </c>
      <c r="E53" s="5">
        <f>ROUND(SUM(Table4[Apr 23 to Mar 24]),0)</f>
        <v>0</v>
      </c>
      <c r="F53" s="5">
        <f>ROUND(SUM(Table4[Apr 24 to Mar 25]),0)</f>
        <v>0</v>
      </c>
      <c r="G53" s="5">
        <f>ROUND(SUM(Table4[Apr 25 to Mar 26]),0)</f>
        <v>0</v>
      </c>
      <c r="H53" s="5">
        <f>ROUND(SUM(Table4[Total on project]),0)</f>
        <v>0</v>
      </c>
    </row>
    <row r="55" spans="1:8" x14ac:dyDescent="0.35">
      <c r="A55" s="4" t="str">
        <f>'Salaries '!A57</f>
        <v>Total Staff Costs:</v>
      </c>
      <c r="H55" s="5">
        <f>'Salaries '!L57</f>
        <v>0</v>
      </c>
    </row>
    <row r="57" spans="1:8" x14ac:dyDescent="0.35">
      <c r="A57" s="4" t="s">
        <v>52</v>
      </c>
      <c r="H57" s="5">
        <f>H53+H55</f>
        <v>0</v>
      </c>
    </row>
    <row r="61" spans="1:8" hidden="1" x14ac:dyDescent="0.35">
      <c r="A61" s="56" t="s">
        <v>82</v>
      </c>
      <c r="C61" s="59">
        <f>SUBTOTAL(9,Table4[Apr 21 to Mar 22])</f>
        <v>0</v>
      </c>
      <c r="D61" s="59">
        <f>SUBTOTAL(9,Table4[Apr 22 to Mar 23])</f>
        <v>0</v>
      </c>
      <c r="E61" s="59">
        <f>SUBTOTAL(9,Table4[Apr 23 to Mar 24])</f>
        <v>0</v>
      </c>
      <c r="F61" s="59">
        <f>SUBTOTAL(9,Table4[Apr 24 to Mar 25])</f>
        <v>0</v>
      </c>
      <c r="G61" s="59">
        <f>SUBTOTAL(9,Table4[Apr 25 to Mar 26])</f>
        <v>0</v>
      </c>
      <c r="H61" s="59">
        <f>SUBTOTAL(9,Table4[Total on project])</f>
        <v>0</v>
      </c>
    </row>
  </sheetData>
  <sheetProtection algorithmName="SHA-512" hashValue="ddvGAeXbC/gIOZW9nsES1HPLZ6Hw+whBdj75Jul13GnY6on1+v0loI/KweNapQezpQcu+GKMuWqj5nS11ylOhw==" saltValue="QXwkE0aqUGhXAWZdCiQJIA==" spinCount="100000" sheet="1" objects="1" scenarios="1"/>
  <mergeCells count="2">
    <mergeCell ref="A2:B2"/>
    <mergeCell ref="K8:L8"/>
  </mergeCells>
  <pageMargins left="0.7" right="0.7" top="0.75" bottom="0.75" header="0.3" footer="0.3"/>
  <pageSetup paperSize="9" orientation="portrait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15071F-47E7-4DB9-BDF5-FABAE2355D67}">
          <x14:formula1>
            <xm:f>'Hidden data'!$A$2:$A$15</xm:f>
          </x14:formula1>
          <xm:sqref>B5:B51</xm:sqref>
        </x14:dataValidation>
        <x14:dataValidation type="list" allowBlank="1" showInputMessage="1" showErrorMessage="1" xr:uid="{4A597AC8-662E-4E36-9F86-1025AAE95E9D}">
          <x14:formula1>
            <xm:f>'Hidden data'!$C$3:$C$11</xm:f>
          </x14:formula1>
          <xm:sqref>A5:A51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6E9D2-8CC5-421C-900E-F73D6F1EC19B}">
  <dimension ref="A1:C17"/>
  <sheetViews>
    <sheetView workbookViewId="0">
      <selection activeCell="A2" sqref="A2"/>
    </sheetView>
  </sheetViews>
  <sheetFormatPr defaultRowHeight="14.5" x14ac:dyDescent="0.35"/>
  <sheetData>
    <row r="1" spans="1:3" x14ac:dyDescent="0.35">
      <c r="A1" t="s">
        <v>84</v>
      </c>
    </row>
    <row r="3" spans="1:3" x14ac:dyDescent="0.35">
      <c r="A3" t="s">
        <v>0</v>
      </c>
      <c r="C3" t="s">
        <v>1</v>
      </c>
    </row>
    <row r="4" spans="1:3" x14ac:dyDescent="0.35">
      <c r="A4" t="s">
        <v>2</v>
      </c>
      <c r="C4" t="s">
        <v>3</v>
      </c>
    </row>
    <row r="5" spans="1:3" x14ac:dyDescent="0.35">
      <c r="A5" t="s">
        <v>4</v>
      </c>
      <c r="C5" t="s">
        <v>5</v>
      </c>
    </row>
    <row r="6" spans="1:3" x14ac:dyDescent="0.35">
      <c r="A6" t="s">
        <v>6</v>
      </c>
      <c r="C6" t="s">
        <v>7</v>
      </c>
    </row>
    <row r="7" spans="1:3" x14ac:dyDescent="0.35">
      <c r="A7" t="s">
        <v>8</v>
      </c>
      <c r="C7" t="s">
        <v>9</v>
      </c>
    </row>
    <row r="8" spans="1:3" x14ac:dyDescent="0.35">
      <c r="A8" t="s">
        <v>10</v>
      </c>
      <c r="C8" t="s">
        <v>11</v>
      </c>
    </row>
    <row r="9" spans="1:3" x14ac:dyDescent="0.35">
      <c r="A9" t="s">
        <v>12</v>
      </c>
      <c r="C9" t="s">
        <v>13</v>
      </c>
    </row>
    <row r="10" spans="1:3" x14ac:dyDescent="0.35">
      <c r="A10" t="s">
        <v>14</v>
      </c>
      <c r="C10" t="s">
        <v>74</v>
      </c>
    </row>
    <row r="11" spans="1:3" x14ac:dyDescent="0.35">
      <c r="A11" t="s">
        <v>16</v>
      </c>
      <c r="C11" t="s">
        <v>15</v>
      </c>
    </row>
    <row r="12" spans="1:3" x14ac:dyDescent="0.35">
      <c r="A12" s="42">
        <f>'Institution &amp; Organisations'!B20</f>
        <v>0</v>
      </c>
    </row>
    <row r="13" spans="1:3" x14ac:dyDescent="0.35">
      <c r="A13" s="42">
        <f>'Institution &amp; Organisations'!B21</f>
        <v>0</v>
      </c>
    </row>
    <row r="14" spans="1:3" x14ac:dyDescent="0.35">
      <c r="A14" s="42">
        <f>'Institution &amp; Organisations'!B22</f>
        <v>0</v>
      </c>
    </row>
    <row r="15" spans="1:3" x14ac:dyDescent="0.35">
      <c r="A15" s="42">
        <f>'Institution &amp; Organisations'!B23</f>
        <v>0</v>
      </c>
    </row>
    <row r="16" spans="1:3" x14ac:dyDescent="0.35">
      <c r="A16" s="42">
        <f>'Institution &amp; Organisations'!B24</f>
        <v>0</v>
      </c>
    </row>
    <row r="17" spans="1:1" x14ac:dyDescent="0.35">
      <c r="A17" s="42">
        <f>'Institution &amp; Organisations'!B25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cd9570d7-6d3c-408b-a3fc-485599f6110e" xsi:nil="true"/>
    <TaxCatchAll xmlns="7762cc32-f902-475d-a4cf-c397431ce64f" xsi:nil="true"/>
    <lcf76f155ced4ddcb4097134ff3c332f xmlns="cd9570d7-6d3c-408b-a3fc-485599f6110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8622B4F0A734A849D0703B762E393" ma:contentTypeVersion="18" ma:contentTypeDescription="Create a new document." ma:contentTypeScope="" ma:versionID="7484c47b83cc5e19a50fefae4e14e4ce">
  <xsd:schema xmlns:xsd="http://www.w3.org/2001/XMLSchema" xmlns:xs="http://www.w3.org/2001/XMLSchema" xmlns:p="http://schemas.microsoft.com/office/2006/metadata/properties" xmlns:ns2="cd9570d7-6d3c-408b-a3fc-485599f6110e" xmlns:ns3="7762cc32-f902-475d-a4cf-c397431ce64f" targetNamespace="http://schemas.microsoft.com/office/2006/metadata/properties" ma:root="true" ma:fieldsID="898b9ddce2ab3d65d968c03100894cd8" ns2:_="" ns3:_="">
    <xsd:import namespace="cd9570d7-6d3c-408b-a3fc-485599f6110e"/>
    <xsd:import namespace="7762cc32-f902-475d-a4cf-c397431ce64f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570d7-6d3c-408b-a3fc-485599f6110e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abd5989-7fff-46ea-aeef-f8575643eb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2cc32-f902-475d-a4cf-c397431ce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e3a78b1b-f3fa-4455-b855-78cc7c591b65}" ma:internalName="TaxCatchAll" ma:showField="CatchAllData" ma:web="7762cc32-f902-475d-a4cf-c397431ce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8666A5-8F88-4109-97D4-65F618C57D75}">
  <ds:schemaRefs>
    <ds:schemaRef ds:uri="http://schemas.microsoft.com/office/2006/metadata/properties"/>
    <ds:schemaRef ds:uri="http://schemas.microsoft.com/office/infopath/2007/PartnerControls"/>
    <ds:schemaRef ds:uri="cd9570d7-6d3c-408b-a3fc-485599f6110e"/>
    <ds:schemaRef ds:uri="7762cc32-f902-475d-a4cf-c397431ce64f"/>
  </ds:schemaRefs>
</ds:datastoreItem>
</file>

<file path=customXml/itemProps2.xml><?xml version="1.0" encoding="utf-8"?>
<ds:datastoreItem xmlns:ds="http://schemas.openxmlformats.org/officeDocument/2006/customXml" ds:itemID="{588B5AAD-AA95-4DEB-9973-28E8B31494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D93BD7-3F0F-4787-97F9-E54F98E9C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9570d7-6d3c-408b-a3fc-485599f6110e"/>
    <ds:schemaRef ds:uri="7762cc32-f902-475d-a4cf-c397431ce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Completion Guidance</vt:lpstr>
      <vt:lpstr>Institution &amp; Organisations</vt:lpstr>
      <vt:lpstr>Salaries </vt:lpstr>
      <vt:lpstr>Non-pay</vt:lpstr>
      <vt:lpstr>Hidden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rsj50</dc:creator>
  <cp:lastModifiedBy>Jess Nye</cp:lastModifiedBy>
  <dcterms:created xsi:type="dcterms:W3CDTF">2015-06-05T18:17:20Z</dcterms:created>
  <dcterms:modified xsi:type="dcterms:W3CDTF">2022-06-06T15:30:42Z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0x010100A3F8622B4F0A734A849D0703B762E393</vt:lpwstr>
  </property>
</Properties>
</file>