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ad.ucl.ac.uk\homee\ucapnye\DesktopSettings\Desktop\Award letters\SPCR FR 8-IV Application Docs\"/>
    </mc:Choice>
  </mc:AlternateContent>
  <xr:revisionPtr revIDLastSave="0" documentId="13_ncr:1_{559AE385-941E-4B20-B30A-D58BEC3A031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D22" i="4"/>
  <c r="A13" i="3"/>
  <c r="A14" i="3"/>
  <c r="E22" i="4"/>
  <c r="A15" i="3"/>
  <c r="A16" i="3"/>
  <c r="A17" i="3"/>
  <c r="D61" i="2"/>
  <c r="E61" i="2"/>
  <c r="F61" i="2"/>
  <c r="G61" i="2"/>
  <c r="H5" i="2"/>
  <c r="G22" i="4" s="1"/>
  <c r="C61" i="2"/>
  <c r="H60" i="1"/>
  <c r="H62" i="1" s="1"/>
  <c r="I60" i="1"/>
  <c r="I62" i="1"/>
  <c r="J60" i="1"/>
  <c r="J62" i="1" s="1"/>
  <c r="J64" i="1" s="1"/>
  <c r="K60" i="1"/>
  <c r="K62" i="1" s="1"/>
  <c r="L7" i="1"/>
  <c r="L5" i="1"/>
  <c r="E11" i="4" s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G11" i="4" s="1"/>
  <c r="L15" i="2"/>
  <c r="K17" i="2"/>
  <c r="L17" i="2" s="1"/>
  <c r="K16" i="2"/>
  <c r="L16" i="2" s="1"/>
  <c r="H23" i="2"/>
  <c r="K9" i="2"/>
  <c r="K10" i="2"/>
  <c r="K11" i="2"/>
  <c r="H8" i="2"/>
  <c r="K12" i="2"/>
  <c r="K13" i="2"/>
  <c r="L13" i="2" s="1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E12" i="4"/>
  <c r="F12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G14" i="4"/>
  <c r="G15" i="4"/>
  <c r="G12" i="4"/>
  <c r="G13" i="4"/>
  <c r="G16" i="4"/>
  <c r="G17" i="4"/>
  <c r="G18" i="4"/>
  <c r="G19" i="4"/>
  <c r="G20" i="4"/>
  <c r="G21" i="4"/>
  <c r="A12" i="3"/>
  <c r="A55" i="2"/>
  <c r="D12" i="4"/>
  <c r="D13" i="4"/>
  <c r="D14" i="4"/>
  <c r="D15" i="4"/>
  <c r="D16" i="4"/>
  <c r="D17" i="4"/>
  <c r="D18" i="4"/>
  <c r="D19" i="4"/>
  <c r="D20" i="4"/>
  <c r="D21" i="4"/>
  <c r="D11" i="4"/>
  <c r="L12" i="2" l="1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E13" i="4"/>
  <c r="F13" i="4" s="1"/>
  <c r="L53" i="1"/>
  <c r="L55" i="1" s="1"/>
  <c r="L57" i="1" s="1"/>
  <c r="H55" i="2" s="1"/>
  <c r="H20" i="4"/>
  <c r="H12" i="4"/>
  <c r="F22" i="4"/>
  <c r="H22" i="4" s="1"/>
  <c r="H21" i="4"/>
  <c r="H19" i="4"/>
  <c r="H15" i="4"/>
  <c r="H16" i="4"/>
  <c r="H18" i="4"/>
  <c r="H14" i="4"/>
  <c r="H17" i="4"/>
  <c r="G25" i="4"/>
  <c r="F11" i="4"/>
  <c r="L19" i="2" l="1"/>
  <c r="H57" i="2"/>
  <c r="L64" i="1"/>
  <c r="E25" i="4"/>
  <c r="H13" i="4"/>
  <c r="J15" i="4" s="1"/>
  <c r="F25" i="4"/>
  <c r="J21" i="4"/>
  <c r="H11" i="4"/>
  <c r="H25" i="4" l="1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B11" authorId="0" shapeId="0" xr:uid="{1789E8DA-AA41-40D3-82A8-C41CF29B1E0F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Select from Drop down menu</t>
        </r>
      </text>
    </comment>
    <comment ref="B20" authorId="0" shapeId="0" xr:uid="{E0A90061-FF7A-4562-9114-EA72A623A9DA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4" authorId="0" shapeId="0" xr:uid="{208BAE7C-90C0-41CB-9439-D224D7DF8C83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A4" authorId="0" shapeId="0" xr:uid="{561125F5-4CD5-43EB-B59D-24E7864B9317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65F29052-E25A-426F-9F34-9F817474028E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<sst xmlns="http://schemas.openxmlformats.org/spreadsheetml/2006/main" count="126" uniqueCount="108">
  <si>
    <t>Complete the Institutions &amp; Organisations tab first (other tabs derive data from it)</t>
  </si>
  <si>
    <t>Please complete only the yellow cells on this tab</t>
  </si>
  <si>
    <t>Select the SPCR instution leading the project and the SPCR members collaborating on the project from the Drop-down boxes. Each institution should not appear more than once here.</t>
  </si>
  <si>
    <t>External partners need to be entered manually (just the name of the institution is required)</t>
  </si>
  <si>
    <t>If there is anything you need to let us know, please use the comments box</t>
  </si>
  <si>
    <t>Complete the Salaries and Non-pay tabs</t>
  </si>
  <si>
    <t>Please complete only the yellow cells on these tabs</t>
  </si>
  <si>
    <t>Please use the drop down menus to select institutions (both tabs) and categories (non-pay only)</t>
  </si>
  <si>
    <t>We only need a total for each category of non-pay costs by institution - a breakdown of individual transacations is not necessary on this costing sheet</t>
  </si>
  <si>
    <t>We have been asked to collect Database costs separately by NIHR - this category has been added to the non-pay drop down menu</t>
  </si>
  <si>
    <t xml:space="preserve">Please note the recruitment costs that the School is able to support are those that do NOT fall under the Acord recruitment costs category. 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</si>
  <si>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</si>
  <si>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</si>
  <si>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</si>
  <si>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Overheads are funded at a set rate of 30% and the sheet will calculate this automatically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</si>
  <si>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</si>
  <si>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</si>
  <si>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https://www.nihr.ac.uk/people/</t>
  </si>
  <si>
    <t xml:space="preserve">*Not to be confused with NIHR Academy member which relate to those in receipt of SPCR </t>
  </si>
  <si>
    <t>The NIHR does not expect computer equipment to exceed £650 (however if specialist software is required the limit is £1000)</t>
  </si>
  <si>
    <t>Non school members can join collaborative bids</t>
  </si>
  <si>
    <t>All applications are required to contain a budget for patient and public involvement costs.</t>
  </si>
  <si>
    <t>https://www.nihr.ac.uk/documents/payment-guidance-for-researchers-and-professionals/27392</t>
  </si>
  <si>
    <t>If you have any issues completing the costing form, please contact the SPCR finance and contracts officer</t>
  </si>
  <si>
    <t>c.j.buckley@keele.ac.uk</t>
  </si>
  <si>
    <t>Chris Buckley</t>
  </si>
  <si>
    <t>Please complete yellow cells only</t>
  </si>
  <si>
    <t>Funding Round:</t>
  </si>
  <si>
    <t>Funding Stream:</t>
  </si>
  <si>
    <t>Competitive Cross School Collaborative</t>
  </si>
  <si>
    <t>Project Title:</t>
  </si>
  <si>
    <t>Project Start Date:</t>
  </si>
  <si>
    <t>Duration (mths)</t>
  </si>
  <si>
    <t>Project End Date:</t>
  </si>
  <si>
    <t>Institutions/Organisations working on project:</t>
  </si>
  <si>
    <t>Total Salaries</t>
  </si>
  <si>
    <t>Total Overheads</t>
  </si>
  <si>
    <t>Total Non-pay</t>
  </si>
  <si>
    <t>Total on Project</t>
  </si>
  <si>
    <t>Total Lead costs</t>
  </si>
  <si>
    <t>Lead SPCR member Institution</t>
  </si>
  <si>
    <t>SPCR Institution 2</t>
  </si>
  <si>
    <t>SPCR Institution 3</t>
  </si>
  <si>
    <t>SPCR Institution 4</t>
  </si>
  <si>
    <t>Total co-app costs</t>
  </si>
  <si>
    <t>SPCR Institution 5</t>
  </si>
  <si>
    <t>SPCR Institution 6</t>
  </si>
  <si>
    <t>SPCR Institution 7</t>
  </si>
  <si>
    <t>SPCR Institution 8</t>
  </si>
  <si>
    <t>SPCR Institution 9</t>
  </si>
  <si>
    <t>External Partner Organisation 1</t>
  </si>
  <si>
    <t>Total External costs</t>
  </si>
  <si>
    <t>External Partner Organisation 2</t>
  </si>
  <si>
    <t>External Partner Organisation 3</t>
  </si>
  <si>
    <t>Project Total</t>
  </si>
  <si>
    <t>Comments:</t>
  </si>
  <si>
    <t>If there is anything you need to let us know, please use this box</t>
  </si>
  <si>
    <t>Staff costs</t>
  </si>
  <si>
    <t>FY 1</t>
  </si>
  <si>
    <t>FY 2</t>
  </si>
  <si>
    <t>FY 3</t>
  </si>
  <si>
    <t>FY 4</t>
  </si>
  <si>
    <t>FY 5</t>
  </si>
  <si>
    <t>Total</t>
  </si>
  <si>
    <t>Name</t>
  </si>
  <si>
    <t>Role</t>
  </si>
  <si>
    <t>Post FTE</t>
  </si>
  <si>
    <t>Institution</t>
  </si>
  <si>
    <t>Start Date For Post</t>
  </si>
  <si>
    <t>Duration (months)</t>
  </si>
  <si>
    <t>Apr 21 to Mar 22</t>
  </si>
  <si>
    <t>Apr 22 to Mar 23</t>
  </si>
  <si>
    <t>Apr 23 to Mar 24</t>
  </si>
  <si>
    <t>Apr 24 to Mar 25</t>
  </si>
  <si>
    <t>Apr 25 to Mar 26</t>
  </si>
  <si>
    <t>Total on project</t>
  </si>
  <si>
    <t>Staff costs:</t>
  </si>
  <si>
    <t>Overheads on staff posts (30%)</t>
  </si>
  <si>
    <t>Total Staff Costs:</t>
  </si>
  <si>
    <t>Subtotal staff costs</t>
  </si>
  <si>
    <t>Overheads</t>
  </si>
  <si>
    <t>Non-pay costs</t>
  </si>
  <si>
    <t>* PLEASE DO NOT INCLUDE ANY OPEN ACCESS COSTS</t>
  </si>
  <si>
    <t xml:space="preserve">   (See note on completion guidance tab)</t>
  </si>
  <si>
    <t>Category</t>
  </si>
  <si>
    <t>Non-pay by category</t>
  </si>
  <si>
    <t>Total Non-pay costs</t>
  </si>
  <si>
    <t>Grand Total:</t>
  </si>
  <si>
    <t>Sub total</t>
  </si>
  <si>
    <t>List</t>
  </si>
  <si>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</si>
  <si>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</si>
  <si>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</si>
  <si>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</si>
  <si>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</si>
  <si>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</si>
  <si>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</si>
  <si>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</si>
  <si>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</si>
  <si>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</si>
  <si>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</si>
  <si>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</si>
  <si>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</si>
  <si>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</si>
  <si>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</si>
  <si>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Database costs</t>
  </si>
  <si>
    <t>UCL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</si>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</sst>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0" fillId="4" borderId="12" xfId="0" applyNumberForma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0" fillId="5" borderId="7" xfId="0" applyNumberForma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5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11" borderId="42" xfId="0" applyFill="1" applyBorder="1" applyAlignment="1">
      <alignment wrapText="1"/>
    </xf>
    <xf numFmtId="0" fontId="0" fillId="4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0" borderId="41" xfId="0" applyFill="1" applyBorder="1" applyAlignment="1">
      <alignment wrapText="1"/>
    </xf>
    <xf numFmtId="0" fontId="0" fillId="7" borderId="43" xfId="0" applyFill="1" applyBorder="1" applyAlignment="1">
      <alignment horizontal="center" wrapText="1"/>
    </xf>
    <xf numFmtId="0" fontId="0" fillId="7" borderId="41" xfId="0" applyFill="1" applyBorder="1" applyAlignment="1">
      <alignment horizontal="center" wrapText="1"/>
    </xf>
    <xf numFmtId="0" fontId="0" fillId="7" borderId="44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0" fontId="0" fillId="10" borderId="42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5" xfId="0" applyNumberFormat="1" applyFill="1" applyBorder="1" applyAlignment="1">
      <alignment horizontal="center"/>
    </xf>
    <xf numFmtId="3" fontId="0" fillId="7" borderId="38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0" fontId="0" fillId="10" borderId="46" xfId="0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5" borderId="17" xfId="0" applyFill="1" applyBorder="1" applyAlignment="1" applyProtection="1">
      <alignment wrapText="1"/>
      <protection locked="0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7" fillId="0" borderId="23" xfId="2" applyBorder="1" applyAlignment="1">
      <alignment horizontal="left"/>
    </xf>
    <xf numFmtId="0" fontId="7" fillId="0" borderId="24" xfId="2" applyBorder="1" applyAlignment="1">
      <alignment horizontal="left"/>
    </xf>
    <xf numFmtId="0" fontId="7" fillId="0" borderId="25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7" xfId="2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2" borderId="43" xfId="0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top" wrapText="1"/>
      <protection locked="0"/>
    </xf>
    <xf numFmtId="0" fontId="2" fillId="8" borderId="34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9" tint="0.79998168889431442"/>
      </font>
    </dxf>
    <dxf>
      <font>
        <color theme="4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7" headerRowBorderDxfId="28" tableBorderDxfId="26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0" headerRowBorderDxfId="11" tableBorderDxfId="9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j.buckley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6"/>
  <sheetViews>
    <sheetView showGridLines="0" workbookViewId="0">
      <selection activeCell="B28" sqref="B28:R28"/>
    </sheetView>
  </sheetViews>
  <sheetFormatPr defaultRowHeight="14.5" x14ac:dyDescent="0.35"/>
  <cols>
    <col min="1" max="1" width="3" style="1" bestFit="1" customWidth="1"/>
  </cols>
  <sheetData>
    <row r="1" spans="1:18" ht="15" thickBot="1" x14ac:dyDescent="0.4"/>
    <row r="2" spans="1:18" ht="15" thickBot="1" x14ac:dyDescent="0.4">
      <c r="A2" s="1">
        <v>1</v>
      </c>
      <c r="B2" s="100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x14ac:dyDescent="0.35">
      <c r="B3" s="103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</row>
    <row r="4" spans="1:18" x14ac:dyDescent="0.35">
      <c r="B4" s="103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8" x14ac:dyDescent="0.35">
      <c r="B5" s="103" t="s">
        <v>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18" ht="15" thickBot="1" x14ac:dyDescent="0.4">
      <c r="B6" s="45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" thickBot="1" x14ac:dyDescent="0.4"/>
    <row r="8" spans="1:18" ht="15" thickBot="1" x14ac:dyDescent="0.4">
      <c r="A8" s="1">
        <v>2</v>
      </c>
      <c r="B8" s="106" t="s">
        <v>5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1:18" x14ac:dyDescent="0.35">
      <c r="B9" s="58" t="s">
        <v>6</v>
      </c>
      <c r="C9" s="96"/>
      <c r="D9" s="96"/>
      <c r="E9" s="59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</row>
    <row r="10" spans="1:18" x14ac:dyDescent="0.35">
      <c r="B10" s="103" t="s">
        <v>7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</row>
    <row r="11" spans="1:18" x14ac:dyDescent="0.35">
      <c r="B11" s="58" t="s"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8" ht="15" thickBot="1" x14ac:dyDescent="0.4">
      <c r="B12" s="45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</row>
    <row r="13" spans="1:18" ht="15" thickBot="1" x14ac:dyDescent="0.4"/>
    <row r="14" spans="1:18" x14ac:dyDescent="0.35">
      <c r="A14" s="1">
        <v>3</v>
      </c>
      <c r="B14" s="109" t="s">
        <v>10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1"/>
    </row>
    <row r="15" spans="1:18" ht="15" thickBot="1" x14ac:dyDescent="0.4">
      <c r="B15" s="112" t="s">
        <v>11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4"/>
    </row>
    <row r="16" spans="1:18" ht="15" thickBot="1" x14ac:dyDescent="0.4"/>
    <row r="17" spans="1:18" ht="15" thickBot="1" x14ac:dyDescent="0.4">
      <c r="A17" s="1">
        <v>4</v>
      </c>
      <c r="B17" s="100" t="s">
        <v>12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</row>
    <row r="18" spans="1:18" ht="15" thickBot="1" x14ac:dyDescent="0.4"/>
    <row r="19" spans="1:18" ht="15" thickBot="1" x14ac:dyDescent="0.4">
      <c r="A19" s="1">
        <v>5</v>
      </c>
      <c r="B19" s="100" t="s">
        <v>13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</row>
    <row r="20" spans="1:18" ht="15" thickBot="1" x14ac:dyDescent="0.4">
      <c r="B20" s="115" t="s">
        <v>14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7"/>
    </row>
    <row r="21" spans="1:18" ht="15" thickBot="1" x14ac:dyDescent="0.4"/>
    <row r="22" spans="1:18" ht="15" thickBot="1" x14ac:dyDescent="0.4">
      <c r="A22" s="1">
        <v>6</v>
      </c>
      <c r="B22" s="100" t="s">
        <v>15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</row>
    <row r="23" spans="1:18" ht="15" thickBot="1" x14ac:dyDescent="0.4"/>
    <row r="24" spans="1:18" ht="15" thickBot="1" x14ac:dyDescent="0.4">
      <c r="A24" s="1">
        <v>7</v>
      </c>
      <c r="B24" s="106" t="s">
        <v>16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1:18" x14ac:dyDescent="0.35">
      <c r="B25" s="120" t="s">
        <v>17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</row>
    <row r="26" spans="1:18" ht="15" thickBot="1" x14ac:dyDescent="0.4">
      <c r="B26" s="132" t="s">
        <v>18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</row>
    <row r="27" spans="1:18" ht="15" thickBot="1" x14ac:dyDescent="0.4"/>
    <row r="28" spans="1:18" ht="15" thickBot="1" x14ac:dyDescent="0.4">
      <c r="A28" s="1">
        <v>8</v>
      </c>
      <c r="B28" s="100" t="s">
        <v>19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</row>
    <row r="29" spans="1:18" ht="15" thickBot="1" x14ac:dyDescent="0.4"/>
    <row r="30" spans="1:18" ht="15" thickBot="1" x14ac:dyDescent="0.4">
      <c r="A30" s="48">
        <v>9</v>
      </c>
      <c r="B30" s="123" t="s">
        <v>20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</row>
    <row r="31" spans="1:18" ht="15" thickBot="1" x14ac:dyDescent="0.4"/>
    <row r="32" spans="1:18" ht="15" thickBot="1" x14ac:dyDescent="0.4">
      <c r="A32" s="1">
        <v>10</v>
      </c>
      <c r="B32" s="126" t="s">
        <v>21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8"/>
    </row>
    <row r="33" spans="1:18" ht="15" thickBot="1" x14ac:dyDescent="0.4">
      <c r="B33" s="129" t="s">
        <v>22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</row>
    <row r="34" spans="1:18" ht="15" thickBot="1" x14ac:dyDescent="0.4"/>
    <row r="35" spans="1:18" ht="15" thickBot="1" x14ac:dyDescent="0.4">
      <c r="A35" s="1">
        <v>11</v>
      </c>
      <c r="B35" s="100" t="s">
        <v>23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/>
    </row>
    <row r="36" spans="1:18" ht="15" thickBot="1" x14ac:dyDescent="0.4">
      <c r="B36" s="118" t="s">
        <v>24</v>
      </c>
      <c r="C36" s="119"/>
      <c r="D36" s="119"/>
      <c r="E36" s="116" t="s">
        <v>25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7"/>
    </row>
  </sheetData>
  <sheetProtection algorithmName="SHA-512" hashValue="itxLwEhHJEe2mX07DbxE1Sryimgkl7ErbRFsNcQzjLZMI4oyVrIWdcVIUm15XWOprYFgszvt8AYmC6ijOCCA5w==" saltValue="du/NxNgWEdBDS3VIRmhm4Q==" spinCount="100000" sheet="1" objects="1" scenarios="1"/>
  <mergeCells count="22">
    <mergeCell ref="B35:R35"/>
    <mergeCell ref="B36:D36"/>
    <mergeCell ref="E36:R36"/>
    <mergeCell ref="B24:R24"/>
    <mergeCell ref="B25:R25"/>
    <mergeCell ref="B28:R28"/>
    <mergeCell ref="B30:R30"/>
    <mergeCell ref="B32:R32"/>
    <mergeCell ref="B33:R33"/>
    <mergeCell ref="B26:R26"/>
    <mergeCell ref="B22:R22"/>
    <mergeCell ref="B2:R2"/>
    <mergeCell ref="B3:R3"/>
    <mergeCell ref="B4:R4"/>
    <mergeCell ref="B5:R5"/>
    <mergeCell ref="B8:R8"/>
    <mergeCell ref="B10:R10"/>
    <mergeCell ref="B14:R14"/>
    <mergeCell ref="B15:R15"/>
    <mergeCell ref="B17:R17"/>
    <mergeCell ref="B19:R19"/>
    <mergeCell ref="B20:R20"/>
  </mergeCells>
  <hyperlinks>
    <hyperlink ref="B15" r:id="rId1" xr:uid="{E0D9FB69-3C2B-40DD-B9A3-FD79961F3DFB}"/>
    <hyperlink ref="B25" r:id="rId2" xr:uid="{0612C8AF-BFA5-4BEF-99CD-435A35D9A77B}"/>
    <hyperlink ref="B36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J39"/>
  <sheetViews>
    <sheetView tabSelected="1" zoomScale="85" zoomScaleNormal="85" workbookViewId="0">
      <selection activeCell="F38" sqref="F38"/>
    </sheetView>
  </sheetViews>
  <sheetFormatPr defaultRowHeight="14.5" x14ac:dyDescent="0.35"/>
  <cols>
    <col min="1" max="1" width="33.54296875" customWidth="1"/>
    <col min="2" max="2" width="66.26953125" customWidth="1"/>
    <col min="3" max="3" width="2.81640625" customWidth="1"/>
    <col min="4" max="4" width="27.54296875" customWidth="1"/>
    <col min="5" max="5" width="12.7265625" bestFit="1" customWidth="1"/>
    <col min="6" max="6" width="15.7265625" style="1" bestFit="1" customWidth="1"/>
    <col min="7" max="7" width="15.26953125" style="1" bestFit="1" customWidth="1"/>
    <col min="8" max="8" width="15.453125" style="1" bestFit="1" customWidth="1"/>
    <col min="9" max="9" width="2.453125" style="1" customWidth="1"/>
    <col min="10" max="10" width="18" style="1" customWidth="1"/>
    <col min="11" max="11" width="18" customWidth="1"/>
    <col min="12" max="12" width="13.26953125" customWidth="1"/>
  </cols>
  <sheetData>
    <row r="1" spans="1:10" ht="6" customHeight="1" x14ac:dyDescent="0.35"/>
    <row r="2" spans="1:10" ht="18.649999999999999" customHeight="1" x14ac:dyDescent="0.35">
      <c r="A2" s="53" t="s">
        <v>26</v>
      </c>
    </row>
    <row r="3" spans="1:10" ht="7.9" customHeight="1" x14ac:dyDescent="0.35">
      <c r="A3" s="49"/>
    </row>
    <row r="4" spans="1:10" ht="7.9" customHeight="1" x14ac:dyDescent="0.35">
      <c r="A4" s="49"/>
    </row>
    <row r="5" spans="1:10" ht="15" customHeight="1" x14ac:dyDescent="0.35">
      <c r="A5" s="98" t="s">
        <v>27</v>
      </c>
      <c r="B5" s="96">
        <v>8</v>
      </c>
    </row>
    <row r="6" spans="1:10" ht="15" customHeight="1" thickBot="1" x14ac:dyDescent="0.4">
      <c r="A6" s="98" t="s">
        <v>28</v>
      </c>
      <c r="B6" s="18" t="s">
        <v>29</v>
      </c>
    </row>
    <row r="7" spans="1:10" x14ac:dyDescent="0.35">
      <c r="A7" s="18" t="s">
        <v>30</v>
      </c>
      <c r="B7" s="135"/>
      <c r="D7" s="37" t="s">
        <v>31</v>
      </c>
      <c r="E7" s="35"/>
      <c r="G7" s="43" t="s">
        <v>32</v>
      </c>
      <c r="H7" s="44"/>
    </row>
    <row r="8" spans="1:10" ht="15" thickBot="1" x14ac:dyDescent="0.4">
      <c r="B8" s="136"/>
      <c r="D8" s="37" t="s">
        <v>33</v>
      </c>
      <c r="E8" s="36"/>
    </row>
    <row r="9" spans="1:10" ht="15" thickBot="1" x14ac:dyDescent="0.4"/>
    <row r="10" spans="1:10" ht="15" thickBot="1" x14ac:dyDescent="0.4">
      <c r="A10" s="137" t="s">
        <v>34</v>
      </c>
      <c r="B10" s="138"/>
      <c r="E10" s="22" t="s">
        <v>35</v>
      </c>
      <c r="F10" s="23" t="s">
        <v>36</v>
      </c>
      <c r="G10" s="23" t="s">
        <v>37</v>
      </c>
      <c r="H10" s="23" t="s">
        <v>38</v>
      </c>
      <c r="J10" s="6" t="s">
        <v>39</v>
      </c>
    </row>
    <row r="11" spans="1:10" ht="15" thickBot="1" x14ac:dyDescent="0.4">
      <c r="A11" s="66" t="s">
        <v>40</v>
      </c>
      <c r="B11" s="99"/>
      <c r="D11" s="38">
        <f t="shared" ref="D11:D22" si="0">B11</f>
        <v>0</v>
      </c>
      <c r="E11" s="75">
        <f>SUMIF(Staffcosts[Institution],'Institution &amp; Organisations'!B11,Staffcosts[Total on project])</f>
        <v>0</v>
      </c>
      <c r="F11" s="75">
        <f>E11*0.3</f>
        <v>0</v>
      </c>
      <c r="G11" s="75">
        <f>SUMIF(Table4[Institution],'Institution &amp; Organisations'!B11,Table4[Total on project])</f>
        <v>0</v>
      </c>
      <c r="H11" s="76">
        <f>SUM(E11:G11)</f>
        <v>0</v>
      </c>
      <c r="J11" s="19">
        <f>H11</f>
        <v>0</v>
      </c>
    </row>
    <row r="12" spans="1:10" x14ac:dyDescent="0.35">
      <c r="A12" s="67" t="s">
        <v>41</v>
      </c>
      <c r="B12" s="50"/>
      <c r="D12" s="72">
        <f t="shared" si="0"/>
        <v>0</v>
      </c>
      <c r="E12" s="77">
        <f>SUMIF(Staffcosts[Institution],'Institution &amp; Organisations'!B12,Staffcosts[Total on project])</f>
        <v>0</v>
      </c>
      <c r="F12" s="78">
        <f t="shared" ref="F12:F22" si="1">E12*0.3</f>
        <v>0</v>
      </c>
      <c r="G12" s="78">
        <f>SUMIF(Table4[Institution],'Institution &amp; Organisations'!B12,Table4[Total on project])</f>
        <v>0</v>
      </c>
      <c r="H12" s="79">
        <f t="shared" ref="H12:H22" si="2">SUM(E12:G12)</f>
        <v>0</v>
      </c>
    </row>
    <row r="13" spans="1:10" x14ac:dyDescent="0.35">
      <c r="A13" s="68" t="s">
        <v>42</v>
      </c>
      <c r="B13" s="51"/>
      <c r="D13" s="73">
        <f t="shared" si="0"/>
        <v>0</v>
      </c>
      <c r="E13" s="80">
        <f>SUMIF(Staffcosts[Institution],'Institution &amp; Organisations'!B13,Staffcosts[Total on project])</f>
        <v>0</v>
      </c>
      <c r="F13" s="81">
        <f t="shared" si="1"/>
        <v>0</v>
      </c>
      <c r="G13" s="81">
        <f>SUMIF(Table4[Institution],'Institution &amp; Organisations'!B13,Table4[Total on project])</f>
        <v>0</v>
      </c>
      <c r="H13" s="82">
        <f t="shared" si="2"/>
        <v>0</v>
      </c>
    </row>
    <row r="14" spans="1:10" x14ac:dyDescent="0.35">
      <c r="A14" s="68" t="s">
        <v>43</v>
      </c>
      <c r="B14" s="51"/>
      <c r="D14" s="73">
        <f t="shared" si="0"/>
        <v>0</v>
      </c>
      <c r="E14" s="80">
        <f>SUMIF(Staffcosts[Institution],'Institution &amp; Organisations'!B14,Staffcosts[Total on project])</f>
        <v>0</v>
      </c>
      <c r="F14" s="81">
        <f t="shared" si="1"/>
        <v>0</v>
      </c>
      <c r="G14" s="81">
        <f>SUMIF(Table4[Institution],'Institution &amp; Organisations'!B14,Table4[Total on project])</f>
        <v>0</v>
      </c>
      <c r="H14" s="82">
        <f t="shared" si="2"/>
        <v>0</v>
      </c>
      <c r="J14" s="6" t="s">
        <v>44</v>
      </c>
    </row>
    <row r="15" spans="1:10" x14ac:dyDescent="0.35">
      <c r="A15" s="68" t="s">
        <v>45</v>
      </c>
      <c r="B15" s="51"/>
      <c r="D15" s="73">
        <f t="shared" si="0"/>
        <v>0</v>
      </c>
      <c r="E15" s="80">
        <f>SUMIF(Staffcosts[Institution],'Institution &amp; Organisations'!B15,Staffcosts[Total on project])</f>
        <v>0</v>
      </c>
      <c r="F15" s="81">
        <f t="shared" si="1"/>
        <v>0</v>
      </c>
      <c r="G15" s="81">
        <f>SUMIF(Table4[Institution],'Institution &amp; Organisations'!B15,Table4[Total on project])</f>
        <v>0</v>
      </c>
      <c r="H15" s="82">
        <f t="shared" si="2"/>
        <v>0</v>
      </c>
      <c r="J15" s="24">
        <f>SUM(H12:H19)</f>
        <v>0</v>
      </c>
    </row>
    <row r="16" spans="1:10" x14ac:dyDescent="0.35">
      <c r="A16" s="68" t="s">
        <v>46</v>
      </c>
      <c r="B16" s="51"/>
      <c r="D16" s="73">
        <f t="shared" si="0"/>
        <v>0</v>
      </c>
      <c r="E16" s="80">
        <f>SUMIF(Staffcosts[Institution],'Institution &amp; Organisations'!B16,Staffcosts[Total on project])</f>
        <v>0</v>
      </c>
      <c r="F16" s="81">
        <f t="shared" si="1"/>
        <v>0</v>
      </c>
      <c r="G16" s="81">
        <f>SUMIF(Table4[Institution],'Institution &amp; Organisations'!B16,Table4[Total on project])</f>
        <v>0</v>
      </c>
      <c r="H16" s="82">
        <f t="shared" si="2"/>
        <v>0</v>
      </c>
    </row>
    <row r="17" spans="1:10" x14ac:dyDescent="0.35">
      <c r="A17" s="68" t="s">
        <v>47</v>
      </c>
      <c r="B17" s="51"/>
      <c r="D17" s="73">
        <f t="shared" si="0"/>
        <v>0</v>
      </c>
      <c r="E17" s="80">
        <f>SUMIF(Staffcosts[Institution],'Institution &amp; Organisations'!B17,Staffcosts[Total on project])</f>
        <v>0</v>
      </c>
      <c r="F17" s="81">
        <f t="shared" si="1"/>
        <v>0</v>
      </c>
      <c r="G17" s="81">
        <f>SUMIF(Table4[Institution],'Institution &amp; Organisations'!B17,Table4[Total on project])</f>
        <v>0</v>
      </c>
      <c r="H17" s="82">
        <f t="shared" si="2"/>
        <v>0</v>
      </c>
    </row>
    <row r="18" spans="1:10" x14ac:dyDescent="0.35">
      <c r="A18" s="68" t="s">
        <v>48</v>
      </c>
      <c r="B18" s="51"/>
      <c r="D18" s="73">
        <f t="shared" si="0"/>
        <v>0</v>
      </c>
      <c r="E18" s="80">
        <f>SUMIF(Staffcosts[Institution],'Institution &amp; Organisations'!B18,Staffcosts[Total on project])</f>
        <v>0</v>
      </c>
      <c r="F18" s="81">
        <f t="shared" si="1"/>
        <v>0</v>
      </c>
      <c r="G18" s="81">
        <f>SUMIF(Table4[Institution],'Institution &amp; Organisations'!B18,Table4[Total on project])</f>
        <v>0</v>
      </c>
      <c r="H18" s="82">
        <f t="shared" si="2"/>
        <v>0</v>
      </c>
    </row>
    <row r="19" spans="1:10" ht="15" thickBot="1" x14ac:dyDescent="0.4">
      <c r="A19" s="95" t="s">
        <v>49</v>
      </c>
      <c r="B19" s="52"/>
      <c r="D19" s="74">
        <f t="shared" si="0"/>
        <v>0</v>
      </c>
      <c r="E19" s="83">
        <f>SUMIF(Staffcosts[Institution],'Institution &amp; Organisations'!B19,Staffcosts[Total on project])</f>
        <v>0</v>
      </c>
      <c r="F19" s="84">
        <f t="shared" si="1"/>
        <v>0</v>
      </c>
      <c r="G19" s="84">
        <f>SUMIF(Table4[Institution],'Institution &amp; Organisations'!B19,Table4[Total on project])</f>
        <v>0</v>
      </c>
      <c r="H19" s="85">
        <f t="shared" si="2"/>
        <v>0</v>
      </c>
    </row>
    <row r="20" spans="1:10" x14ac:dyDescent="0.35">
      <c r="A20" s="63" t="s">
        <v>50</v>
      </c>
      <c r="B20" s="50"/>
      <c r="D20" s="69">
        <f t="shared" si="0"/>
        <v>0</v>
      </c>
      <c r="E20" s="86">
        <f>SUMIF(Staffcosts[Institution],'Institution &amp; Organisations'!B20,Staffcosts[Total on project])</f>
        <v>0</v>
      </c>
      <c r="F20" s="87">
        <f t="shared" si="1"/>
        <v>0</v>
      </c>
      <c r="G20" s="87">
        <f>SUMIF(Table4[Institution],'Institution &amp; Organisations'!B20,Table4[Total on project])</f>
        <v>0</v>
      </c>
      <c r="H20" s="88">
        <f t="shared" si="2"/>
        <v>0</v>
      </c>
      <c r="J20" s="6" t="s">
        <v>51</v>
      </c>
    </row>
    <row r="21" spans="1:10" x14ac:dyDescent="0.35">
      <c r="A21" s="64" t="s">
        <v>52</v>
      </c>
      <c r="B21" s="51"/>
      <c r="D21" s="70">
        <f t="shared" si="0"/>
        <v>0</v>
      </c>
      <c r="E21" s="89">
        <f>SUMIF(Staffcosts[Institution],'Institution &amp; Organisations'!B21,Staffcosts[Total on project])</f>
        <v>0</v>
      </c>
      <c r="F21" s="90">
        <f t="shared" si="1"/>
        <v>0</v>
      </c>
      <c r="G21" s="90">
        <f>SUMIF(Table4[Institution],'Institution &amp; Organisations'!B21,Table4[Total on project])</f>
        <v>0</v>
      </c>
      <c r="H21" s="91">
        <f t="shared" si="2"/>
        <v>0</v>
      </c>
      <c r="J21" s="9">
        <f>SUM(H20:H22)</f>
        <v>0</v>
      </c>
    </row>
    <row r="22" spans="1:10" ht="15" thickBot="1" x14ac:dyDescent="0.4">
      <c r="A22" s="65" t="s">
        <v>53</v>
      </c>
      <c r="B22" s="52"/>
      <c r="D22" s="71">
        <f t="shared" si="0"/>
        <v>0</v>
      </c>
      <c r="E22" s="92">
        <f>SUMIF(Staffcosts[Institution],'Institution &amp; Organisations'!B22,Staffcosts[Total on project])</f>
        <v>0</v>
      </c>
      <c r="F22" s="93">
        <f t="shared" si="1"/>
        <v>0</v>
      </c>
      <c r="G22" s="93">
        <f>SUMIF(Table4[Institution],'Institution &amp; Organisations'!B22,Table4[Total on project])</f>
        <v>0</v>
      </c>
      <c r="H22" s="94">
        <f t="shared" si="2"/>
        <v>0</v>
      </c>
      <c r="J22"/>
    </row>
    <row r="24" spans="1:10" x14ac:dyDescent="0.35">
      <c r="E24" s="15" t="s">
        <v>35</v>
      </c>
      <c r="F24" s="16" t="s">
        <v>36</v>
      </c>
      <c r="G24" s="16" t="s">
        <v>37</v>
      </c>
      <c r="H24" s="16" t="s">
        <v>54</v>
      </c>
    </row>
    <row r="25" spans="1:10" x14ac:dyDescent="0.35">
      <c r="E25" s="17">
        <f>ROUND(SUM(E11:E22),0)</f>
        <v>0</v>
      </c>
      <c r="F25" s="17">
        <f>ROUND(SUM(F11:F22),0)</f>
        <v>0</v>
      </c>
      <c r="G25" s="17">
        <f>ROUND(SUM(G11:G22),0)</f>
        <v>0</v>
      </c>
      <c r="H25" s="17">
        <f>ROUND(SUM(H11:H22),0)</f>
        <v>0</v>
      </c>
    </row>
    <row r="26" spans="1:10" ht="15" thickBot="1" x14ac:dyDescent="0.4">
      <c r="A26" s="18" t="s">
        <v>55</v>
      </c>
    </row>
    <row r="27" spans="1:10" x14ac:dyDescent="0.35">
      <c r="A27" s="139" t="s">
        <v>56</v>
      </c>
      <c r="B27" s="140"/>
      <c r="F27"/>
      <c r="G27"/>
      <c r="H27"/>
      <c r="I27"/>
      <c r="J27"/>
    </row>
    <row r="28" spans="1:10" x14ac:dyDescent="0.35">
      <c r="A28" s="141"/>
      <c r="B28" s="142"/>
      <c r="F28"/>
      <c r="G28"/>
      <c r="H28"/>
      <c r="I28"/>
      <c r="J28"/>
    </row>
    <row r="29" spans="1:10" x14ac:dyDescent="0.35">
      <c r="A29" s="141"/>
      <c r="B29" s="142"/>
      <c r="F29"/>
      <c r="G29"/>
      <c r="H29"/>
      <c r="I29"/>
      <c r="J29"/>
    </row>
    <row r="30" spans="1:10" x14ac:dyDescent="0.35">
      <c r="A30" s="141"/>
      <c r="B30" s="142"/>
      <c r="F30"/>
      <c r="G30"/>
      <c r="H30"/>
      <c r="I30"/>
      <c r="J30"/>
    </row>
    <row r="31" spans="1:10" x14ac:dyDescent="0.35">
      <c r="A31" s="141"/>
      <c r="B31" s="142"/>
      <c r="F31"/>
      <c r="G31"/>
      <c r="H31"/>
      <c r="I31"/>
      <c r="J31"/>
    </row>
    <row r="32" spans="1:10" x14ac:dyDescent="0.35">
      <c r="A32" s="141"/>
      <c r="B32" s="142"/>
      <c r="F32"/>
      <c r="G32"/>
      <c r="H32"/>
      <c r="I32"/>
      <c r="J32"/>
    </row>
    <row r="33" spans="1:10" x14ac:dyDescent="0.35">
      <c r="A33" s="141"/>
      <c r="B33" s="142"/>
      <c r="F33"/>
      <c r="G33"/>
      <c r="H33"/>
      <c r="I33"/>
      <c r="J33"/>
    </row>
    <row r="34" spans="1:10" ht="15" thickBot="1" x14ac:dyDescent="0.4">
      <c r="A34" s="143"/>
      <c r="B34" s="144"/>
      <c r="F34"/>
      <c r="G34"/>
      <c r="H34"/>
      <c r="I34"/>
      <c r="J34"/>
    </row>
    <row r="35" spans="1:10" x14ac:dyDescent="0.35">
      <c r="F35"/>
      <c r="G35"/>
      <c r="H35"/>
      <c r="I35"/>
      <c r="J35"/>
    </row>
    <row r="36" spans="1:10" x14ac:dyDescent="0.35">
      <c r="F36"/>
      <c r="G36"/>
      <c r="H36"/>
      <c r="I36"/>
      <c r="J36"/>
    </row>
    <row r="37" spans="1:10" x14ac:dyDescent="0.35">
      <c r="F37"/>
      <c r="G37"/>
      <c r="H37"/>
      <c r="I37"/>
      <c r="J37"/>
    </row>
    <row r="38" spans="1:10" x14ac:dyDescent="0.35">
      <c r="F38"/>
      <c r="G38"/>
      <c r="H38"/>
      <c r="I38"/>
      <c r="J38"/>
    </row>
    <row r="39" spans="1:10" x14ac:dyDescent="0.35">
      <c r="F39"/>
      <c r="G39"/>
      <c r="H39"/>
      <c r="I39"/>
      <c r="J39"/>
    </row>
  </sheetData>
  <sheetProtection algorithmName="SHA-512" hashValue="8lNh24uteV/5ziIRyeeAjkxnB2i5gFZufut2opUeD3aOQtBecLmfy+EiJ8xkBoKdw6op9+vHwBn4/9eUu+TpyQ==" saltValue="p/2WHnkPUJCWCDB35DRKWQ==" spinCount="100000" sheet="1" objects="1" scenarios="1"/>
  <mergeCells count="3">
    <mergeCell ref="B7:B8"/>
    <mergeCell ref="A10:B10"/>
    <mergeCell ref="A27:B34"/>
  </mergeCells>
  <phoneticPr fontId="6" type="noConversion"/>
  <conditionalFormatting sqref="D12:D19">
    <cfRule type="cellIs" dxfId="32" priority="3" operator="equal">
      <formula>0</formula>
    </cfRule>
  </conditionalFormatting>
  <conditionalFormatting sqref="D20:D22">
    <cfRule type="cellIs" dxfId="31" priority="2" operator="equal">
      <formula>0</formula>
    </cfRule>
  </conditionalFormatting>
  <conditionalFormatting sqref="D11">
    <cfRule type="cellIs" dxfId="30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3F56C-D462-4581-93D1-3E327A34E5A3}">
          <x14:formula1>
            <xm:f>'Hidden data'!$A$3:$A$11</xm:f>
          </x14:formula1>
          <xm:sqref>B11:B19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5" zoomScaleNormal="85" workbookViewId="0">
      <selection activeCell="D5" sqref="D5"/>
    </sheetView>
  </sheetViews>
  <sheetFormatPr defaultRowHeight="14.5" x14ac:dyDescent="0.35"/>
  <cols>
    <col min="1" max="1" width="29.26953125" customWidth="1"/>
    <col min="2" max="2" width="44" customWidth="1"/>
    <col min="3" max="3" width="13.453125" customWidth="1"/>
    <col min="4" max="4" width="32.26953125" customWidth="1"/>
    <col min="5" max="5" width="18.1796875" bestFit="1" customWidth="1"/>
    <col min="6" max="6" width="12" customWidth="1"/>
    <col min="7" max="11" width="12.7265625" style="1" customWidth="1"/>
    <col min="12" max="12" width="18" customWidth="1"/>
    <col min="13" max="13" width="13.26953125" customWidth="1"/>
    <col min="16" max="16" width="15.7265625" bestFit="1" customWidth="1"/>
  </cols>
  <sheetData>
    <row r="1" spans="1:12" ht="6" customHeight="1" x14ac:dyDescent="0.35"/>
    <row r="2" spans="1:12" x14ac:dyDescent="0.35">
      <c r="A2" s="145" t="s">
        <v>57</v>
      </c>
      <c r="B2" s="145"/>
      <c r="C2" s="145"/>
      <c r="D2" s="145"/>
      <c r="E2" s="145"/>
      <c r="F2" s="145"/>
      <c r="G2" s="61" t="s">
        <v>58</v>
      </c>
      <c r="H2" s="61" t="s">
        <v>59</v>
      </c>
      <c r="I2" s="61" t="s">
        <v>60</v>
      </c>
      <c r="J2" s="61" t="s">
        <v>61</v>
      </c>
      <c r="K2" s="61" t="s">
        <v>62</v>
      </c>
      <c r="L2" s="61" t="s">
        <v>63</v>
      </c>
    </row>
    <row r="4" spans="1:12" s="10" customFormat="1" ht="29" x14ac:dyDescent="0.35">
      <c r="A4" s="13" t="s">
        <v>64</v>
      </c>
      <c r="B4" s="14" t="s">
        <v>65</v>
      </c>
      <c r="C4" s="11" t="s">
        <v>66</v>
      </c>
      <c r="D4" s="11" t="s">
        <v>67</v>
      </c>
      <c r="E4" s="11" t="s">
        <v>68</v>
      </c>
      <c r="F4" s="11" t="s">
        <v>69</v>
      </c>
      <c r="G4" s="11" t="s">
        <v>70</v>
      </c>
      <c r="H4" s="11" t="s">
        <v>71</v>
      </c>
      <c r="I4" s="11" t="s">
        <v>72</v>
      </c>
      <c r="J4" s="11" t="s">
        <v>73</v>
      </c>
      <c r="K4" s="12" t="s">
        <v>74</v>
      </c>
      <c r="L4" s="12" t="s">
        <v>75</v>
      </c>
    </row>
    <row r="5" spans="1:12" x14ac:dyDescent="0.35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1">
        <f>SUM(Staffcosts[[#This Row],[Apr 21 to Mar 22]:[Apr 25 to Mar 26]])</f>
        <v>0</v>
      </c>
    </row>
    <row r="6" spans="1:12" x14ac:dyDescent="0.35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 x14ac:dyDescent="0.35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 x14ac:dyDescent="0.35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 x14ac:dyDescent="0.35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 x14ac:dyDescent="0.35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 x14ac:dyDescent="0.35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 x14ac:dyDescent="0.35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 x14ac:dyDescent="0.35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 x14ac:dyDescent="0.35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 x14ac:dyDescent="0.35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 x14ac:dyDescent="0.35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 x14ac:dyDescent="0.35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 x14ac:dyDescent="0.35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 x14ac:dyDescent="0.35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 x14ac:dyDescent="0.35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 x14ac:dyDescent="0.35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 x14ac:dyDescent="0.35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 x14ac:dyDescent="0.35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 x14ac:dyDescent="0.35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 x14ac:dyDescent="0.35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 x14ac:dyDescent="0.35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 x14ac:dyDescent="0.35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 x14ac:dyDescent="0.35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 x14ac:dyDescent="0.35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 x14ac:dyDescent="0.35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 x14ac:dyDescent="0.35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 x14ac:dyDescent="0.35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 x14ac:dyDescent="0.35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 x14ac:dyDescent="0.35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 x14ac:dyDescent="0.35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 x14ac:dyDescent="0.35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 x14ac:dyDescent="0.35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 x14ac:dyDescent="0.35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 x14ac:dyDescent="0.35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 x14ac:dyDescent="0.35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 x14ac:dyDescent="0.35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 x14ac:dyDescent="0.35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 x14ac:dyDescent="0.35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 x14ac:dyDescent="0.35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 x14ac:dyDescent="0.35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 x14ac:dyDescent="0.35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 x14ac:dyDescent="0.35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 x14ac:dyDescent="0.35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 x14ac:dyDescent="0.35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 x14ac:dyDescent="0.35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 x14ac:dyDescent="0.35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 x14ac:dyDescent="0.35">
      <c r="A53" s="4" t="s">
        <v>76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0</v>
      </c>
      <c r="K53" s="5">
        <f>ROUND(SUM(Staffcosts[Apr 25 to Mar 26]),0)</f>
        <v>0</v>
      </c>
      <c r="L53" s="5">
        <f>ROUND(SUM(Staffcosts[Total on project]),0)</f>
        <v>0</v>
      </c>
    </row>
    <row r="55" spans="1:12" x14ac:dyDescent="0.35">
      <c r="A55" s="4" t="s">
        <v>77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0</v>
      </c>
      <c r="K55" s="5">
        <f t="shared" si="0"/>
        <v>0</v>
      </c>
      <c r="L55" s="5">
        <f t="shared" si="0"/>
        <v>0</v>
      </c>
    </row>
    <row r="57" spans="1:12" x14ac:dyDescent="0.35">
      <c r="A57" s="4" t="s">
        <v>78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</row>
    <row r="60" spans="1:12" hidden="1" x14ac:dyDescent="0.35">
      <c r="A60" s="56" t="s">
        <v>79</v>
      </c>
      <c r="G60" s="55">
        <f>SUBTOTAL(9,Staffcosts[Apr 21 to Mar 22])</f>
        <v>0</v>
      </c>
      <c r="H60" s="55">
        <f>SUBTOTAL(9,Staffcosts[Apr 22 to Mar 23])</f>
        <v>0</v>
      </c>
      <c r="I60" s="55">
        <f>SUBTOTAL(9,Staffcosts[Apr 23 to Mar 24])</f>
        <v>0</v>
      </c>
      <c r="J60" s="55">
        <f>SUBTOTAL(9,Staffcosts[Apr 24 to Mar 25])</f>
        <v>0</v>
      </c>
      <c r="K60" s="55">
        <f>SUBTOTAL(9,Staffcosts[Apr 25 to Mar 26])</f>
        <v>0</v>
      </c>
      <c r="L60" s="55">
        <f>SUBTOTAL(9,Staffcosts[Total on project])</f>
        <v>0</v>
      </c>
    </row>
    <row r="61" spans="1:12" hidden="1" x14ac:dyDescent="0.35">
      <c r="G61"/>
      <c r="H61"/>
      <c r="I61"/>
      <c r="J61"/>
      <c r="K61"/>
    </row>
    <row r="62" spans="1:12" hidden="1" x14ac:dyDescent="0.35">
      <c r="A62" s="56" t="s">
        <v>80</v>
      </c>
      <c r="G62" s="55">
        <f>G60*0.3</f>
        <v>0</v>
      </c>
      <c r="H62" s="55">
        <f t="shared" ref="H62:L62" si="2">H60*0.3</f>
        <v>0</v>
      </c>
      <c r="I62" s="55">
        <f t="shared" si="2"/>
        <v>0</v>
      </c>
      <c r="J62" s="55">
        <f t="shared" si="2"/>
        <v>0</v>
      </c>
      <c r="K62" s="55">
        <f t="shared" si="2"/>
        <v>0</v>
      </c>
      <c r="L62" s="55">
        <f t="shared" si="2"/>
        <v>0</v>
      </c>
    </row>
    <row r="63" spans="1:12" hidden="1" x14ac:dyDescent="0.35">
      <c r="G63"/>
      <c r="H63"/>
      <c r="I63"/>
      <c r="J63"/>
      <c r="K63"/>
    </row>
    <row r="64" spans="1:12" hidden="1" x14ac:dyDescent="0.35">
      <c r="A64" s="56" t="s">
        <v>63</v>
      </c>
      <c r="G64" s="55">
        <f>G60+G62</f>
        <v>0</v>
      </c>
      <c r="H64" s="55">
        <f t="shared" ref="H64:L64" si="3">H60+H62</f>
        <v>0</v>
      </c>
      <c r="I64" s="55">
        <f t="shared" si="3"/>
        <v>0</v>
      </c>
      <c r="J64" s="55">
        <f t="shared" si="3"/>
        <v>0</v>
      </c>
      <c r="K64" s="55">
        <f t="shared" si="3"/>
        <v>0</v>
      </c>
      <c r="L64" s="55">
        <f t="shared" si="3"/>
        <v>0</v>
      </c>
    </row>
  </sheetData>
  <sheetProtection algorithmName="SHA-512" hashValue="UbjycpsXbucWzFf6+MgzC8AJlJq/cA+t8gc/mgQmM4tWs7uHbjpaXH1O3JWooBeSHRj1IKiyV9Cf4sVk07g47A==" saltValue="K2qd26FtfvFLp9RiR7j3pA==" spinCount="100000" sheet="1" objects="1" scenarios="1"/>
  <mergeCells count="1">
    <mergeCell ref="A2:F2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5A6F5-F0D5-4275-8BB1-7DF2717DFC5D}">
          <x14:formula1>
            <xm:f>'Hidden data'!$A$2:$A$15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B10" sqref="B10"/>
    </sheetView>
  </sheetViews>
  <sheetFormatPr defaultRowHeight="14.5" x14ac:dyDescent="0.35"/>
  <cols>
    <col min="1" max="1" width="25.7265625" bestFit="1" customWidth="1"/>
    <col min="2" max="2" width="42.7265625" customWidth="1"/>
    <col min="3" max="7" width="16.81640625" customWidth="1"/>
    <col min="8" max="8" width="16.26953125" customWidth="1"/>
    <col min="9" max="9" width="4.26953125" customWidth="1"/>
    <col min="11" max="11" width="25.7265625" bestFit="1" customWidth="1"/>
  </cols>
  <sheetData>
    <row r="2" spans="1:12" x14ac:dyDescent="0.35">
      <c r="A2" s="146" t="s">
        <v>81</v>
      </c>
      <c r="B2" s="146"/>
      <c r="C2" s="62" t="s">
        <v>58</v>
      </c>
      <c r="D2" s="62" t="s">
        <v>59</v>
      </c>
      <c r="E2" s="62" t="s">
        <v>60</v>
      </c>
      <c r="F2" s="62" t="s">
        <v>61</v>
      </c>
      <c r="G2" s="62" t="s">
        <v>62</v>
      </c>
      <c r="H2" s="62" t="s">
        <v>63</v>
      </c>
      <c r="J2" s="20" t="s">
        <v>82</v>
      </c>
    </row>
    <row r="3" spans="1:12" x14ac:dyDescent="0.35">
      <c r="J3" s="39" t="s">
        <v>83</v>
      </c>
    </row>
    <row r="4" spans="1:12" x14ac:dyDescent="0.35">
      <c r="A4" s="7" t="s">
        <v>84</v>
      </c>
      <c r="B4" s="2" t="s">
        <v>67</v>
      </c>
      <c r="C4" s="2" t="s">
        <v>70</v>
      </c>
      <c r="D4" s="2" t="s">
        <v>71</v>
      </c>
      <c r="E4" s="2" t="s">
        <v>72</v>
      </c>
      <c r="F4" s="2" t="s">
        <v>73</v>
      </c>
      <c r="G4" s="2" t="s">
        <v>74</v>
      </c>
      <c r="H4" s="3" t="s">
        <v>75</v>
      </c>
    </row>
    <row r="5" spans="1:12" x14ac:dyDescent="0.35">
      <c r="A5" s="33"/>
      <c r="B5" s="27"/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19">
        <f>SUM(Table4[[#This Row],[Apr 21 to Mar 22]:[Apr 25 to Mar 26]])</f>
        <v>0</v>
      </c>
    </row>
    <row r="6" spans="1:12" x14ac:dyDescent="0.35">
      <c r="A6" s="33"/>
      <c r="B6" s="27"/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19">
        <f>SUM(Table4[[#This Row],[Apr 21 to Mar 22]:[Apr 25 to Mar 26]])</f>
        <v>0</v>
      </c>
    </row>
    <row r="7" spans="1:12" x14ac:dyDescent="0.35">
      <c r="A7" s="33"/>
      <c r="B7" s="27"/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19">
        <f>SUM(Table4[[#This Row],[Apr 21 to Mar 22]:[Apr 25 to Mar 26]])</f>
        <v>0</v>
      </c>
    </row>
    <row r="8" spans="1:12" x14ac:dyDescent="0.35">
      <c r="A8" s="33"/>
      <c r="B8" s="27"/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19">
        <f>SUM(Table4[[#This Row],[Apr 21 to Mar 22]:[Apr 25 to Mar 26]])</f>
        <v>0</v>
      </c>
      <c r="K8" s="146" t="s">
        <v>85</v>
      </c>
      <c r="L8" s="146"/>
    </row>
    <row r="9" spans="1:12" x14ac:dyDescent="0.35">
      <c r="A9" s="33"/>
      <c r="B9" s="27"/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19">
        <f>SUM(Table4[[#This Row],[Apr 21 to Mar 22]:[Apr 25 to Mar 26]])</f>
        <v>0</v>
      </c>
      <c r="K9" s="41" t="str">
        <f>'Hidden data'!C3</f>
        <v>Consultancy</v>
      </c>
      <c r="L9" s="42">
        <f>SUMIF(Table4[Category],K9,Table4[Total on project])</f>
        <v>0</v>
      </c>
    </row>
    <row r="10" spans="1:12" x14ac:dyDescent="0.35">
      <c r="A10" s="33"/>
      <c r="B10" s="27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19">
        <f>SUM(Table4[[#This Row],[Apr 21 to Mar 22]:[Apr 25 to Mar 26]])</f>
        <v>0</v>
      </c>
      <c r="K10" s="41" t="str">
        <f>'Hidden data'!C4</f>
        <v>Consumables</v>
      </c>
      <c r="L10" s="42">
        <f>SUMIF(Table4[Category],K10,Table4[Total on project])</f>
        <v>0</v>
      </c>
    </row>
    <row r="11" spans="1:12" x14ac:dyDescent="0.35">
      <c r="A11" s="33"/>
      <c r="B11" s="27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19">
        <f>SUM(Table4[[#This Row],[Apr 21 to Mar 22]:[Apr 25 to Mar 26]])</f>
        <v>0</v>
      </c>
      <c r="K11" s="41" t="str">
        <f>'Hidden data'!C5</f>
        <v>Dissemination Activities</v>
      </c>
      <c r="L11" s="42">
        <f>SUMIF(Table4[Category],K11,Table4[Total on project])</f>
        <v>0</v>
      </c>
    </row>
    <row r="12" spans="1:12" x14ac:dyDescent="0.35">
      <c r="A12" s="33"/>
      <c r="B12" s="27"/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19">
        <f>SUM(Table4[[#This Row],[Apr 21 to Mar 22]:[Apr 25 to Mar 26]])</f>
        <v>0</v>
      </c>
      <c r="K12" s="41" t="str">
        <f>'Hidden data'!C6</f>
        <v>Equipment</v>
      </c>
      <c r="L12" s="42">
        <f>SUMIF(Table4[Category],K12,Table4[Total on project])</f>
        <v>0</v>
      </c>
    </row>
    <row r="13" spans="1:12" x14ac:dyDescent="0.35">
      <c r="A13" s="33"/>
      <c r="B13" s="27"/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19">
        <f>SUM(Table4[[#This Row],[Apr 21 to Mar 22]:[Apr 25 to Mar 26]])</f>
        <v>0</v>
      </c>
      <c r="K13" s="41" t="str">
        <f>'Hidden data'!C7</f>
        <v>Patient &amp; Public Involvement</v>
      </c>
      <c r="L13" s="42">
        <f>SUMIF(Table4[Category],K13,Table4[Total on project])</f>
        <v>0</v>
      </c>
    </row>
    <row r="14" spans="1:12" x14ac:dyDescent="0.35">
      <c r="A14" s="33"/>
      <c r="B14" s="27"/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19">
        <f>SUM(Table4[[#This Row],[Apr 21 to Mar 22]:[Apr 25 to Mar 26]])</f>
        <v>0</v>
      </c>
      <c r="K14" s="41" t="str">
        <f>'Hidden data'!C8</f>
        <v>Recruitment Costs</v>
      </c>
      <c r="L14" s="42">
        <f>SUMIF(Table4[Category],K14,Table4[Total on project])</f>
        <v>0</v>
      </c>
    </row>
    <row r="15" spans="1:12" x14ac:dyDescent="0.35">
      <c r="A15" s="33"/>
      <c r="B15" s="27"/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19">
        <f>SUM(Table4[[#This Row],[Apr 21 to Mar 22]:[Apr 25 to Mar 26]])</f>
        <v>0</v>
      </c>
      <c r="K15" s="41" t="str">
        <f>'Hidden data'!C9</f>
        <v>Travel &amp; Subsistence</v>
      </c>
      <c r="L15" s="42">
        <f>SUMIF(Table4[Category],K15,Table4[Total on project])</f>
        <v>0</v>
      </c>
    </row>
    <row r="16" spans="1:12" x14ac:dyDescent="0.35">
      <c r="A16" s="33"/>
      <c r="B16" s="27"/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19">
        <f>SUM(Table4[[#This Row],[Apr 21 to Mar 22]:[Apr 25 to Mar 26]])</f>
        <v>0</v>
      </c>
      <c r="K16" s="41" t="str">
        <f>'Hidden data'!C10</f>
        <v>Database costs</v>
      </c>
      <c r="L16" s="42">
        <f>SUMIF(Table4[Category],K16,Table4[Total on project])</f>
        <v>0</v>
      </c>
    </row>
    <row r="17" spans="1:12" x14ac:dyDescent="0.35">
      <c r="A17" s="33"/>
      <c r="B17" s="27"/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19">
        <f>SUM(Table4[[#This Row],[Apr 21 to Mar 22]:[Apr 25 to Mar 26]])</f>
        <v>0</v>
      </c>
      <c r="K17" s="41" t="str">
        <f>'Hidden data'!C11</f>
        <v>Other</v>
      </c>
      <c r="L17" s="42">
        <f>SUMIF(Table4[Category],K17,Table4[Total on project])</f>
        <v>0</v>
      </c>
    </row>
    <row r="18" spans="1:12" x14ac:dyDescent="0.35">
      <c r="A18" s="33"/>
      <c r="B18" s="27"/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19">
        <f>SUM(Table4[[#This Row],[Apr 21 to Mar 22]:[Apr 25 to Mar 26]])</f>
        <v>0</v>
      </c>
    </row>
    <row r="19" spans="1:12" x14ac:dyDescent="0.35">
      <c r="A19" s="33"/>
      <c r="B19" s="27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19">
        <f>SUM(Table4[[#This Row],[Apr 21 to Mar 22]:[Apr 25 to Mar 26]])</f>
        <v>0</v>
      </c>
      <c r="K19" s="4" t="s">
        <v>63</v>
      </c>
      <c r="L19" s="5">
        <f>SUM(L9:L17)</f>
        <v>0</v>
      </c>
    </row>
    <row r="20" spans="1:12" x14ac:dyDescent="0.35">
      <c r="A20" s="33"/>
      <c r="B20" s="2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19">
        <f>SUM(Table4[[#This Row],[Apr 21 to Mar 22]:[Apr 25 to Mar 26]])</f>
        <v>0</v>
      </c>
    </row>
    <row r="21" spans="1:12" x14ac:dyDescent="0.35">
      <c r="A21" s="33"/>
      <c r="B21" s="27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19">
        <f>SUM(Table4[[#This Row],[Apr 21 to Mar 22]:[Apr 25 to Mar 26]])</f>
        <v>0</v>
      </c>
    </row>
    <row r="22" spans="1:12" x14ac:dyDescent="0.35">
      <c r="A22" s="33"/>
      <c r="B22" s="27"/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19">
        <f>SUM(Table4[[#This Row],[Apr 21 to Mar 22]:[Apr 25 to Mar 26]])</f>
        <v>0</v>
      </c>
    </row>
    <row r="23" spans="1:12" x14ac:dyDescent="0.35">
      <c r="A23" s="33"/>
      <c r="B23" s="27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19">
        <f>SUM(Table4[[#This Row],[Apr 21 to Mar 22]:[Apr 25 to Mar 26]])</f>
        <v>0</v>
      </c>
    </row>
    <row r="24" spans="1:12" x14ac:dyDescent="0.35">
      <c r="A24" s="33"/>
      <c r="B24" s="27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19">
        <f>SUM(Table4[[#This Row],[Apr 21 to Mar 22]:[Apr 25 to Mar 26]])</f>
        <v>0</v>
      </c>
    </row>
    <row r="25" spans="1:12" x14ac:dyDescent="0.35">
      <c r="A25" s="33"/>
      <c r="B25" s="27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19">
        <f>SUM(Table4[[#This Row],[Apr 21 to Mar 22]:[Apr 25 to Mar 26]])</f>
        <v>0</v>
      </c>
    </row>
    <row r="26" spans="1:12" x14ac:dyDescent="0.35">
      <c r="A26" s="33"/>
      <c r="B26" s="27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19">
        <f>SUM(Table4[[#This Row],[Apr 21 to Mar 22]:[Apr 25 to Mar 26]])</f>
        <v>0</v>
      </c>
    </row>
    <row r="27" spans="1:12" x14ac:dyDescent="0.35">
      <c r="A27" s="33"/>
      <c r="B27" s="27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19">
        <f>SUM(Table4[[#This Row],[Apr 21 to Mar 22]:[Apr 25 to Mar 26]])</f>
        <v>0</v>
      </c>
    </row>
    <row r="28" spans="1:12" x14ac:dyDescent="0.35">
      <c r="A28" s="33"/>
      <c r="B28" s="2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19">
        <f>SUM(Table4[[#This Row],[Apr 21 to Mar 22]:[Apr 25 to Mar 26]])</f>
        <v>0</v>
      </c>
    </row>
    <row r="29" spans="1:12" x14ac:dyDescent="0.35">
      <c r="A29" s="33"/>
      <c r="B29" s="27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9">
        <f>SUM(Table4[[#This Row],[Apr 21 to Mar 22]:[Apr 25 to Mar 26]])</f>
        <v>0</v>
      </c>
    </row>
    <row r="30" spans="1:12" x14ac:dyDescent="0.35">
      <c r="A30" s="33"/>
      <c r="B30" s="27"/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19">
        <f>SUM(Table4[[#This Row],[Apr 21 to Mar 22]:[Apr 25 to Mar 26]])</f>
        <v>0</v>
      </c>
    </row>
    <row r="31" spans="1:12" x14ac:dyDescent="0.35">
      <c r="A31" s="33"/>
      <c r="B31" s="27"/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19">
        <f>SUM(Table4[[#This Row],[Apr 21 to Mar 22]:[Apr 25 to Mar 26]])</f>
        <v>0</v>
      </c>
    </row>
    <row r="32" spans="1:12" x14ac:dyDescent="0.35">
      <c r="A32" s="33"/>
      <c r="B32" s="27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19">
        <f>SUM(Table4[[#This Row],[Apr 21 to Mar 22]:[Apr 25 to Mar 26]])</f>
        <v>0</v>
      </c>
    </row>
    <row r="33" spans="1:8" x14ac:dyDescent="0.35">
      <c r="A33" s="33"/>
      <c r="B33" s="27"/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19">
        <f>SUM(Table4[[#This Row],[Apr 21 to Mar 22]:[Apr 25 to Mar 26]])</f>
        <v>0</v>
      </c>
    </row>
    <row r="34" spans="1:8" x14ac:dyDescent="0.35">
      <c r="A34" s="33"/>
      <c r="B34" s="27"/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19">
        <f>SUM(Table4[[#This Row],[Apr 21 to Mar 22]:[Apr 25 to Mar 26]])</f>
        <v>0</v>
      </c>
    </row>
    <row r="35" spans="1:8" x14ac:dyDescent="0.35">
      <c r="A35" s="33"/>
      <c r="B35" s="27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19">
        <f>SUM(Table4[[#This Row],[Apr 21 to Mar 22]:[Apr 25 to Mar 26]])</f>
        <v>0</v>
      </c>
    </row>
    <row r="36" spans="1:8" x14ac:dyDescent="0.35">
      <c r="A36" s="33"/>
      <c r="B36" s="27"/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19">
        <f>SUM(Table4[[#This Row],[Apr 21 to Mar 22]:[Apr 25 to Mar 26]])</f>
        <v>0</v>
      </c>
    </row>
    <row r="37" spans="1:8" x14ac:dyDescent="0.35">
      <c r="A37" s="33"/>
      <c r="B37" s="27"/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19">
        <f>SUM(Table4[[#This Row],[Apr 21 to Mar 22]:[Apr 25 to Mar 26]])</f>
        <v>0</v>
      </c>
    </row>
    <row r="38" spans="1:8" x14ac:dyDescent="0.35">
      <c r="A38" s="33"/>
      <c r="B38" s="27"/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19">
        <f>SUM(Table4[[#This Row],[Apr 21 to Mar 22]:[Apr 25 to Mar 26]])</f>
        <v>0</v>
      </c>
    </row>
    <row r="39" spans="1:8" x14ac:dyDescent="0.35">
      <c r="A39" s="33"/>
      <c r="B39" s="27"/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19">
        <f>SUM(Table4[[#This Row],[Apr 21 to Mar 22]:[Apr 25 to Mar 26]])</f>
        <v>0</v>
      </c>
    </row>
    <row r="40" spans="1:8" x14ac:dyDescent="0.35">
      <c r="A40" s="33"/>
      <c r="B40" s="27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19">
        <f>SUM(Table4[[#This Row],[Apr 21 to Mar 22]:[Apr 25 to Mar 26]])</f>
        <v>0</v>
      </c>
    </row>
    <row r="41" spans="1:8" x14ac:dyDescent="0.35">
      <c r="A41" s="33"/>
      <c r="B41" s="27"/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19">
        <f>SUM(Table4[[#This Row],[Apr 21 to Mar 22]:[Apr 25 to Mar 26]])</f>
        <v>0</v>
      </c>
    </row>
    <row r="42" spans="1:8" x14ac:dyDescent="0.35">
      <c r="A42" s="33"/>
      <c r="B42" s="2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19">
        <f>SUM(Table4[[#This Row],[Apr 21 to Mar 22]:[Apr 25 to Mar 26]])</f>
        <v>0</v>
      </c>
    </row>
    <row r="43" spans="1:8" x14ac:dyDescent="0.35">
      <c r="A43" s="33"/>
      <c r="B43" s="27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19">
        <f>SUM(Table4[[#This Row],[Apr 21 to Mar 22]:[Apr 25 to Mar 26]])</f>
        <v>0</v>
      </c>
    </row>
    <row r="44" spans="1:8" x14ac:dyDescent="0.35">
      <c r="A44" s="33"/>
      <c r="B44" s="27"/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19">
        <f>SUM(Table4[[#This Row],[Apr 21 to Mar 22]:[Apr 25 to Mar 26]])</f>
        <v>0</v>
      </c>
    </row>
    <row r="45" spans="1:8" x14ac:dyDescent="0.35">
      <c r="A45" s="33"/>
      <c r="B45" s="27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9">
        <f>SUM(Table4[[#This Row],[Apr 21 to Mar 22]:[Apr 25 to Mar 26]])</f>
        <v>0</v>
      </c>
    </row>
    <row r="46" spans="1:8" x14ac:dyDescent="0.35">
      <c r="A46" s="33"/>
      <c r="B46" s="2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19">
        <f>SUM(Table4[[#This Row],[Apr 21 to Mar 22]:[Apr 25 to Mar 26]])</f>
        <v>0</v>
      </c>
    </row>
    <row r="47" spans="1:8" x14ac:dyDescent="0.35">
      <c r="A47" s="33"/>
      <c r="B47" s="2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19">
        <f>SUM(Table4[[#This Row],[Apr 21 to Mar 22]:[Apr 25 to Mar 26]])</f>
        <v>0</v>
      </c>
    </row>
    <row r="48" spans="1:8" x14ac:dyDescent="0.35">
      <c r="A48" s="33"/>
      <c r="B48" s="27"/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19">
        <f>SUM(Table4[[#This Row],[Apr 21 to Mar 22]:[Apr 25 to Mar 26]])</f>
        <v>0</v>
      </c>
    </row>
    <row r="49" spans="1:8" x14ac:dyDescent="0.35">
      <c r="A49" s="33"/>
      <c r="B49" s="27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19">
        <f>SUM(Table4[[#This Row],[Apr 21 to Mar 22]:[Apr 25 to Mar 26]])</f>
        <v>0</v>
      </c>
    </row>
    <row r="50" spans="1:8" x14ac:dyDescent="0.35">
      <c r="A50" s="33"/>
      <c r="B50" s="27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19">
        <f>SUM(Table4[[#This Row],[Apr 21 to Mar 22]:[Apr 25 to Mar 26]])</f>
        <v>0</v>
      </c>
    </row>
    <row r="51" spans="1:8" x14ac:dyDescent="0.35">
      <c r="A51" s="33"/>
      <c r="B51" s="27"/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19">
        <f>SUM(Table4[[#This Row],[Apr 21 to Mar 22]:[Apr 25 to Mar 26]])</f>
        <v>0</v>
      </c>
    </row>
    <row r="52" spans="1:8" x14ac:dyDescent="0.35">
      <c r="C52" s="8"/>
      <c r="D52" s="8"/>
      <c r="E52" s="8"/>
      <c r="F52" s="8"/>
      <c r="G52" s="8"/>
      <c r="H52" s="8"/>
    </row>
    <row r="53" spans="1:8" x14ac:dyDescent="0.35">
      <c r="A53" s="4" t="s">
        <v>86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0</v>
      </c>
      <c r="G53" s="5">
        <f>ROUND(SUM(Table4[Apr 25 to Mar 26]),0)</f>
        <v>0</v>
      </c>
      <c r="H53" s="5">
        <f>ROUND(SUM(Table4[Total on project]),0)</f>
        <v>0</v>
      </c>
    </row>
    <row r="55" spans="1:8" x14ac:dyDescent="0.35">
      <c r="A55" s="4" t="str">
        <f>'Salaries '!A57</f>
        <v>Total Staff Costs:</v>
      </c>
      <c r="H55" s="5">
        <f>'Salaries '!L57</f>
        <v>0</v>
      </c>
    </row>
    <row r="57" spans="1:8" x14ac:dyDescent="0.35">
      <c r="A57" s="4" t="s">
        <v>87</v>
      </c>
      <c r="H57" s="5">
        <f>H53+H55</f>
        <v>0</v>
      </c>
    </row>
    <row r="61" spans="1:8" hidden="1" x14ac:dyDescent="0.35">
      <c r="A61" s="54" t="s">
        <v>88</v>
      </c>
      <c r="C61" s="57">
        <f>SUBTOTAL(9,Table4[Apr 21 to Mar 22])</f>
        <v>0</v>
      </c>
      <c r="D61" s="57">
        <f>SUBTOTAL(9,Table4[Apr 22 to Mar 23])</f>
        <v>0</v>
      </c>
      <c r="E61" s="57">
        <f>SUBTOTAL(9,Table4[Apr 23 to Mar 24])</f>
        <v>0</v>
      </c>
      <c r="F61" s="57">
        <f>SUBTOTAL(9,Table4[Apr 24 to Mar 25])</f>
        <v>0</v>
      </c>
      <c r="G61" s="57">
        <f>SUBTOTAL(9,Table4[Apr 25 to Mar 26])</f>
        <v>0</v>
      </c>
      <c r="H61" s="57">
        <f>SUBTOTAL(9,Table4[Total on project])</f>
        <v>0</v>
      </c>
    </row>
  </sheetData>
  <sheetProtection algorithmName="SHA-512" hashValue="ddvGAeXbC/gIOZW9nsES1HPLZ6Hw+whBdj75Jul13GnY6on1+v0loI/KweNapQezpQcu+GKMuWqj5nS11ylOhw==" saltValue="QXwkE0aqUGhXAWZdCiQJIA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'Hidden data'!$A$2:$A$15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4.5" x14ac:dyDescent="0.35"/>
  <sheetData>
    <row r="1" spans="1:3" x14ac:dyDescent="0.35">
      <c r="A1" t="s">
        <v>89</v>
      </c>
    </row>
    <row r="3" spans="1:3" x14ac:dyDescent="0.35">
      <c r="A3" t="s">
        <v>90</v>
      </c>
      <c r="C3" t="s">
        <v>91</v>
      </c>
    </row>
    <row r="4" spans="1:3" x14ac:dyDescent="0.35">
      <c r="A4" t="s">
        <v>92</v>
      </c>
      <c r="C4" t="s">
        <v>93</v>
      </c>
    </row>
    <row r="5" spans="1:3" x14ac:dyDescent="0.35">
      <c r="A5" t="s">
        <v>94</v>
      </c>
      <c r="C5" t="s">
        <v>95</v>
      </c>
    </row>
    <row r="6" spans="1:3" x14ac:dyDescent="0.35">
      <c r="A6" t="s">
        <v>96</v>
      </c>
      <c r="C6" t="s">
        <v>97</v>
      </c>
    </row>
    <row r="7" spans="1:3" x14ac:dyDescent="0.35">
      <c r="A7" t="s">
        <v>98</v>
      </c>
      <c r="C7" t="s">
        <v>99</v>
      </c>
    </row>
    <row r="8" spans="1:3" x14ac:dyDescent="0.35">
      <c r="A8" t="s">
        <v>100</v>
      </c>
      <c r="C8" t="s">
        <v>101</v>
      </c>
    </row>
    <row r="9" spans="1:3" x14ac:dyDescent="0.35">
      <c r="A9" t="s">
        <v>102</v>
      </c>
      <c r="C9" t="s">
        <v>103</v>
      </c>
    </row>
    <row r="10" spans="1:3" x14ac:dyDescent="0.35">
      <c r="A10" t="s">
        <v>104</v>
      </c>
      <c r="C10" t="s">
        <v>105</v>
      </c>
    </row>
    <row r="11" spans="1:3" x14ac:dyDescent="0.35">
      <c r="A11" t="s">
        <v>106</v>
      </c>
      <c r="C11" t="s">
        <v>107</v>
      </c>
    </row>
    <row r="12" spans="1:3" x14ac:dyDescent="0.35">
      <c r="A12" s="40">
        <f>'Institution &amp; Organisations'!B20</f>
        <v>0</v>
      </c>
    </row>
    <row r="13" spans="1:3" x14ac:dyDescent="0.35">
      <c r="A13" s="40">
        <f>'Institution &amp; Organisations'!B21</f>
        <v>0</v>
      </c>
    </row>
    <row r="14" spans="1:3" x14ac:dyDescent="0.35">
      <c r="A14" s="40">
        <f>'Institution &amp; Organisations'!B22</f>
        <v>0</v>
      </c>
    </row>
    <row r="15" spans="1:3" x14ac:dyDescent="0.35">
      <c r="A15" s="40">
        <f>'Institution &amp; Organisations'!B23</f>
        <v>0</v>
      </c>
    </row>
    <row r="16" spans="1:3" x14ac:dyDescent="0.35">
      <c r="A16" s="40">
        <f>'Institution &amp; Organisations'!B24</f>
        <v>0</v>
      </c>
    </row>
    <row r="17" spans="1:1" x14ac:dyDescent="0.35">
      <c r="A17" s="40">
        <f>'Institution &amp; Organisations'!B25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18" ma:contentTypeDescription="Create a new document." ma:contentTypeScope="" ma:versionID="7484c47b83cc5e19a50fefae4e14e4ce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898b9ddce2ab3d65d968c03100894cd8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C18593-B338-49B5-A665-8C20CF705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A137DF-DF17-447B-B544-83D0A6327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70d7-6d3c-408b-a3fc-485599f6110e"/>
    <ds:schemaRef ds:uri="7762cc32-f902-475d-a4cf-c397431ce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BC699-893E-43F6-AD5F-2AD5417C0220}">
  <ds:schemaRefs>
    <ds:schemaRef ds:uri="http://schemas.microsoft.com/office/2006/metadata/properties"/>
    <ds:schemaRef ds:uri="http://schemas.microsoft.com/office/infopath/2007/PartnerControls"/>
    <ds:schemaRef ds:uri="cd9570d7-6d3c-408b-a3fc-485599f6110e"/>
    <ds:schemaRef ds:uri="7762cc32-f902-475d-a4cf-c397431ce6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Institution &amp; Organisations</vt:lpstr>
      <vt:lpstr>Salaries </vt:lpstr>
      <vt:lpstr>Non-pay</vt:lpstr>
      <vt:lpstr>Hidden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rsj50</dc:creator>
  <cp:keywords/>
  <dc:description/>
  <cp:lastModifiedBy>Jess Nye</cp:lastModifiedBy>
  <cp:revision/>
  <dcterms:created xsi:type="dcterms:W3CDTF">2015-06-05T18:17:20Z</dcterms:created>
  <dcterms:modified xsi:type="dcterms:W3CDTF">2022-06-07T13:41:48Z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  <property fmtid="{D5CDD505-2E9C-101B-9397-08002B2CF9AE}" pid="3" name="MediaServiceImageTags">
    <vt:lpwstr/>
  </property>
</Properties>
</file>